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firstSheet="1" activeTab="1"/>
  </bookViews>
  <sheets>
    <sheet name="Condensed Balance Sheet" sheetId="1" r:id="rId1"/>
    <sheet name="Condensed Income Statement" sheetId="2" r:id="rId2"/>
    <sheet name="General fund Revenue Account" sheetId="3" r:id="rId3"/>
    <sheet name="Life fund Balance Sheet" sheetId="4" r:id="rId4"/>
    <sheet name="Life Fund Revenue Account" sheetId="5" r:id="rId5"/>
    <sheet name="Cond Stmt of changes  in equity" sheetId="6" r:id="rId6"/>
    <sheet name="Condensed Cashflow Statement" sheetId="7" r:id="rId7"/>
  </sheets>
  <externalReferences>
    <externalReference r:id="rId10"/>
  </externalReferences>
  <definedNames>
    <definedName name="_xlnm.Print_Area" localSheetId="5">'Cond Stmt of changes  in equity'!$A$1:$K$50</definedName>
    <definedName name="_xlnm.Print_Area" localSheetId="0">'Condensed Balance Sheet'!$A$1:$F$78</definedName>
    <definedName name="_xlnm.Print_Area" localSheetId="6">'Condensed Cashflow Statement'!$A$1:$E$35</definedName>
    <definedName name="_xlnm.Print_Area" localSheetId="1">'Condensed Income Statement'!$A$2:$H$57</definedName>
    <definedName name="_xlnm.Print_Area" localSheetId="2">'General fund Revenue Account'!$A$2:$G$45</definedName>
    <definedName name="_xlnm.Print_Area" localSheetId="3">'Life fund Balance Sheet'!$A$1:$E$49</definedName>
    <definedName name="_xlnm.Print_Area" localSheetId="4">'Life Fund Revenue Account'!$A$2:$G$57</definedName>
  </definedNames>
  <calcPr fullCalcOnLoad="1"/>
</workbook>
</file>

<file path=xl/sharedStrings.xml><?xml version="1.0" encoding="utf-8"?>
<sst xmlns="http://schemas.openxmlformats.org/spreadsheetml/2006/main" count="230" uniqueCount="149">
  <si>
    <t>MAA HOLDINGS BERHAD</t>
  </si>
  <si>
    <t>CONDENSED LIFE FUND BALANCE SHEET</t>
  </si>
  <si>
    <t>AS AT</t>
  </si>
  <si>
    <t xml:space="preserve">END OF </t>
  </si>
  <si>
    <t>CURRENT</t>
  </si>
  <si>
    <t>PRECEDING</t>
  </si>
  <si>
    <t>QUARTER</t>
  </si>
  <si>
    <t>(Audited)</t>
  </si>
  <si>
    <t>RM'000</t>
  </si>
  <si>
    <t>ASSETS</t>
  </si>
  <si>
    <t>Property, plant and equipment</t>
  </si>
  <si>
    <t>Investments</t>
  </si>
  <si>
    <t>Loans</t>
  </si>
  <si>
    <t>Receivables</t>
  </si>
  <si>
    <t>Cash and bank balances</t>
  </si>
  <si>
    <t>Investment-linked fund assets</t>
  </si>
  <si>
    <t>TOTAL LIFE FUND ASSETS</t>
  </si>
  <si>
    <t>LIABILITIES</t>
  </si>
  <si>
    <t>Provision for outstanding claims</t>
  </si>
  <si>
    <t>Provision for agents' retirement benefits</t>
  </si>
  <si>
    <t>Payables</t>
  </si>
  <si>
    <t>Current tax liabilities</t>
  </si>
  <si>
    <t>Investment-linked fund liabilities</t>
  </si>
  <si>
    <t>TOTAL LIFE FUND LIABILITIES</t>
  </si>
  <si>
    <t>LIFE POLICYHOLDERS' FUND</t>
  </si>
  <si>
    <t>TOTAL LIFE FUND LIABILITIES AND LIFE POLICYHOLDERS' FUND</t>
  </si>
  <si>
    <t>CONDENSED CONSOLIDATED BALANCE SHEET</t>
  </si>
  <si>
    <t>FINANCIAL</t>
  </si>
  <si>
    <t>YEAR ENDED</t>
  </si>
  <si>
    <t>Associated companies</t>
  </si>
  <si>
    <t>Tax recoverable</t>
  </si>
  <si>
    <t>TOTAL ASSETS</t>
  </si>
  <si>
    <t>Bonds - unsecured</t>
  </si>
  <si>
    <t>Term loans - unsecured</t>
  </si>
  <si>
    <t>Bank overdrafts - unsecured</t>
  </si>
  <si>
    <t>Life policyholders' fund</t>
  </si>
  <si>
    <t>SHAREHOLDERS' FUND</t>
  </si>
  <si>
    <t>Share capital</t>
  </si>
  <si>
    <t>Share premium</t>
  </si>
  <si>
    <t>Reserves</t>
  </si>
  <si>
    <t>Minority interests</t>
  </si>
  <si>
    <t>TOTAL LIABILITIES AND SHAREHOLDERS' FUND</t>
  </si>
  <si>
    <t>Net Tangible Assets Per Share (RM)</t>
  </si>
  <si>
    <t>CONDENSED LIFE INSURANCE REVENUE ACCOUNT</t>
  </si>
  <si>
    <t>3 months ended</t>
  </si>
  <si>
    <t>Gross premium</t>
  </si>
  <si>
    <t>Reinsurance</t>
  </si>
  <si>
    <t>Net premium</t>
  </si>
  <si>
    <t xml:space="preserve">Net benefits paid and payable </t>
  </si>
  <si>
    <t>Commission and agency expenses</t>
  </si>
  <si>
    <t>Management expenses</t>
  </si>
  <si>
    <t>Investment income</t>
  </si>
  <si>
    <t>Surplus from operations</t>
  </si>
  <si>
    <t>Finance costs</t>
  </si>
  <si>
    <t>Surplus before taxation</t>
  </si>
  <si>
    <t>Taxation</t>
  </si>
  <si>
    <t>Surplus for the financial period after taxation</t>
  </si>
  <si>
    <t>CONDENSED GENERAL INSURANCE REVENUE ACCOUNT</t>
  </si>
  <si>
    <t>Earned premium</t>
  </si>
  <si>
    <t>Net claims incurred</t>
  </si>
  <si>
    <t>Net commission</t>
  </si>
  <si>
    <t xml:space="preserve">CONDENSED CONSOLIDATED INCOME STATEMENT </t>
  </si>
  <si>
    <t xml:space="preserve"> - General insurance</t>
  </si>
  <si>
    <t>TAXATION</t>
  </si>
  <si>
    <t>MINORITY INTEREST</t>
  </si>
  <si>
    <t xml:space="preserve"> - basic</t>
  </si>
  <si>
    <t>* Consistent with prior years' practice, no profit was transferred from the Life Insurance Fund to the Shareholders' Fund as the transfer of life business profit is only done at the financial year end.</t>
  </si>
  <si>
    <t>The Condensed General Insurance and Life Insurance Revenue Accounts are attached.</t>
  </si>
  <si>
    <t>GENERAL AND SHAREHOLDERS' FUND ASSETS</t>
  </si>
  <si>
    <t>TOTAL GENERAL AND SHAREHOLDERS' FUND ASSETS</t>
  </si>
  <si>
    <t>GENERAL AND SHAREHOLDERS' FUND LIABILITIES</t>
  </si>
  <si>
    <t>TOTAL GENERAL AND SHAREHOLDERS' FUND LIABILITIES</t>
  </si>
  <si>
    <t>Unearned premium reserves</t>
  </si>
  <si>
    <t>TOTAL LIABILITIES</t>
  </si>
  <si>
    <t>SHAREHOLDERS' EQUITY</t>
  </si>
  <si>
    <t>OPERATING REVENUE</t>
  </si>
  <si>
    <t>Life policyholders' fund at end of the period</t>
  </si>
  <si>
    <t xml:space="preserve">CONDENSED CONSOLIDATED STATEMENT OF CHANGES IN EQUITY </t>
  </si>
  <si>
    <t>Share</t>
  </si>
  <si>
    <t>Exchange</t>
  </si>
  <si>
    <t xml:space="preserve">Retained </t>
  </si>
  <si>
    <t>Capital</t>
  </si>
  <si>
    <t>premium</t>
  </si>
  <si>
    <t>reserve</t>
  </si>
  <si>
    <t>earnings</t>
  </si>
  <si>
    <t>Total</t>
  </si>
  <si>
    <t>RM ' 000</t>
  </si>
  <si>
    <t>Goodwill written off</t>
  </si>
  <si>
    <t xml:space="preserve">CONDENSED CONSOLIDATED CASHFLOW STATEMENT </t>
  </si>
  <si>
    <t>Operating activities</t>
  </si>
  <si>
    <t>Tax paid</t>
  </si>
  <si>
    <t>Net cash inflows from operating activities</t>
  </si>
  <si>
    <t>Investing activities</t>
  </si>
  <si>
    <t>Financing activities</t>
  </si>
  <si>
    <t>Net cash outflows from financing activities</t>
  </si>
  <si>
    <t>Cash and cash equivalents at end of period</t>
  </si>
  <si>
    <t>Cash and cash equivalents at beginning of year</t>
  </si>
  <si>
    <t>Cash generated from operations</t>
  </si>
  <si>
    <t>Net increase in cash and cash equivalents</t>
  </si>
  <si>
    <t>31.12.2003</t>
  </si>
  <si>
    <t>The Condensed Life Insurance Revenue Account should be read in conjuction with the Annual Financial Reports for the year ended 31 December 2003</t>
  </si>
  <si>
    <t>The Condensed General Insurance Revenue Account should be read in conjuction with the Annual Financial Reports for the year ended 31 December 2003</t>
  </si>
  <si>
    <t>The Condensed Balance Sheet should be read in conjuction with the Annual Financial  Reports for the year ended 31 December 2003</t>
  </si>
  <si>
    <t>The Condensed Life Fund Balance Sheet should be read in conjuction with the Annual Financial Reports for the year ended 31 December 2003</t>
  </si>
  <si>
    <t>Balance as at 01 January 2004</t>
  </si>
  <si>
    <t>Intangible asset</t>
  </si>
  <si>
    <t>Deferred tax assets</t>
  </si>
  <si>
    <t>Current tax liabitilies</t>
  </si>
  <si>
    <t>Deferred tax liabilities</t>
  </si>
  <si>
    <t>SURPLUS / (DEFICIT) TRANSFERRED FROM  INSURANCE REVENUE ACCOUNTS</t>
  </si>
  <si>
    <t>PROFIT / (LOSS) BEFORE TAXATION</t>
  </si>
  <si>
    <t>PROFIT / (LOSS) AFTER TAXATION</t>
  </si>
  <si>
    <t>NET PROFIT / (LOSS) FOR THE PERIOD</t>
  </si>
  <si>
    <t>Profit / (loss) from operations</t>
  </si>
  <si>
    <t>Surplus / (deficit) from investment-linked fund</t>
  </si>
  <si>
    <t>Underwriting surplus before management expenses</t>
  </si>
  <si>
    <t>Balance as at 01 January 2003</t>
  </si>
  <si>
    <t>- Company and subsidiary companies</t>
  </si>
  <si>
    <t>- Associated companies</t>
  </si>
  <si>
    <t>Decrease / (increase) in unearned  premium reserve</t>
  </si>
  <si>
    <t>Other operating income / (expenditure) - net</t>
  </si>
  <si>
    <t>Life policyholders' fund at beginning of financial period / year</t>
  </si>
  <si>
    <t>Share of profit / (loss) of associated companies</t>
  </si>
  <si>
    <t>PROFIT / (LOSS) FROM OPERATIONS</t>
  </si>
  <si>
    <t>Surplus / (deficit)  transferred to Condensed Consolidated Income Statement</t>
  </si>
  <si>
    <t xml:space="preserve"> - Life insurance *</t>
  </si>
  <si>
    <t>Surplus transferred to Condensed Consolidated Income Statement *</t>
  </si>
  <si>
    <t>The Condensed Consolidated Statement of Changes in Equity should be read in conjuction with the Annual Financial Reports for the year ended 31 December 2003</t>
  </si>
  <si>
    <t>The Condensed Consolidated Cashflow Statement should be read in conjuction with the Annual Financial Reports for the year ended 31 December 2003</t>
  </si>
  <si>
    <t>EARNINGS / (LOSS) PER SHARE (sen)</t>
  </si>
  <si>
    <t>Interim report on consolidated results for the third quarter ended 30 September 2004.These figures have not been audited.</t>
  </si>
  <si>
    <t>30.09.2004</t>
  </si>
  <si>
    <t>Interim report on consolidated results for the third quarter ended 30 September 2004.  These figures have not been audited.</t>
  </si>
  <si>
    <t>30.09.2003</t>
  </si>
  <si>
    <t>9 months ended</t>
  </si>
  <si>
    <t>9 months ended 30.09.2004</t>
  </si>
  <si>
    <t>Net loss for the 9 months period</t>
  </si>
  <si>
    <t>Balance as at 30 September 2004</t>
  </si>
  <si>
    <t>9 months ended 30.09.2003</t>
  </si>
  <si>
    <t>Net profit for the 9 months period</t>
  </si>
  <si>
    <t>Balance as at 30 September 2003</t>
  </si>
  <si>
    <t>Dividends for the financial year ended</t>
  </si>
  <si>
    <t>31 December 2002</t>
  </si>
  <si>
    <t>31 December 2003</t>
  </si>
  <si>
    <t>Underwriting surplus / (deficit)</t>
  </si>
  <si>
    <t>Net cash outflows from investing activities</t>
  </si>
  <si>
    <t>Exchange reserve arising from translation of foreign subsidiaries' accounts</t>
  </si>
  <si>
    <t>Reserve arising from consolidation</t>
  </si>
  <si>
    <t>Fixed and call deposits</t>
  </si>
</sst>
</file>

<file path=xl/styles.xml><?xml version="1.0" encoding="utf-8"?>
<styleSheet xmlns="http://schemas.openxmlformats.org/spreadsheetml/2006/main">
  <numFmts count="1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_);_(* \(#,##0.0\);_(* &quot;-&quot;??_);_(@_)"/>
  </numFmts>
  <fonts count="6">
    <font>
      <sz val="10"/>
      <name val="Arial"/>
      <family val="0"/>
    </font>
    <font>
      <b/>
      <sz val="10"/>
      <name val="Arial"/>
      <family val="2"/>
    </font>
    <font>
      <b/>
      <u val="single"/>
      <sz val="10"/>
      <name val="Arial"/>
      <family val="2"/>
    </font>
    <font>
      <b/>
      <sz val="12"/>
      <name val="Arial"/>
      <family val="2"/>
    </font>
    <font>
      <b/>
      <sz val="8"/>
      <name val="Arial"/>
      <family val="2"/>
    </font>
    <font>
      <sz val="8"/>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1" fillId="0" borderId="0" xfId="0" applyFont="1" applyAlignment="1">
      <alignment/>
    </xf>
    <xf numFmtId="0" fontId="0" fillId="0" borderId="0" xfId="0" applyFont="1" applyAlignment="1">
      <alignment horizontal="justify"/>
    </xf>
    <xf numFmtId="170" fontId="0" fillId="0" borderId="0" xfId="15" applyNumberFormat="1" applyFont="1" applyAlignment="1">
      <alignment horizontal="justify"/>
    </xf>
    <xf numFmtId="0" fontId="2" fillId="0" borderId="0" xfId="0" applyFont="1" applyAlignment="1">
      <alignment/>
    </xf>
    <xf numFmtId="0" fontId="1" fillId="0" borderId="0" xfId="0" applyFont="1" applyAlignment="1">
      <alignment horizontal="right"/>
    </xf>
    <xf numFmtId="0" fontId="1" fillId="0" borderId="0" xfId="0" applyFont="1" applyAlignment="1">
      <alignment horizontal="center"/>
    </xf>
    <xf numFmtId="0" fontId="0" fillId="0" borderId="0" xfId="0" applyFont="1" applyAlignment="1">
      <alignment/>
    </xf>
    <xf numFmtId="0" fontId="3" fillId="0" borderId="0" xfId="0" applyFont="1" applyAlignment="1">
      <alignment/>
    </xf>
    <xf numFmtId="0" fontId="0" fillId="0" borderId="0" xfId="0" applyFont="1" applyAlignment="1">
      <alignment horizontal="justify" wrapText="1"/>
    </xf>
    <xf numFmtId="170" fontId="0" fillId="0" borderId="1" xfId="15" applyNumberFormat="1" applyFont="1" applyBorder="1" applyAlignment="1">
      <alignment/>
    </xf>
    <xf numFmtId="43" fontId="1" fillId="0" borderId="0" xfId="15" applyFont="1" applyAlignment="1">
      <alignment/>
    </xf>
    <xf numFmtId="0" fontId="1" fillId="0" borderId="0" xfId="0" applyFont="1" applyAlignment="1">
      <alignment wrapText="1"/>
    </xf>
    <xf numFmtId="0" fontId="0" fillId="0" borderId="0" xfId="0" applyFont="1" applyAlignment="1">
      <alignment horizontal="left"/>
    </xf>
    <xf numFmtId="0" fontId="0" fillId="0" borderId="0" xfId="0" applyFont="1" applyAlignment="1">
      <alignment horizontal="right"/>
    </xf>
    <xf numFmtId="170" fontId="0" fillId="0" borderId="0" xfId="15" applyNumberFormat="1" applyFont="1" applyAlignment="1">
      <alignment/>
    </xf>
    <xf numFmtId="170" fontId="0" fillId="0" borderId="0" xfId="15" applyNumberFormat="1" applyFont="1" applyBorder="1" applyAlignment="1">
      <alignment/>
    </xf>
    <xf numFmtId="170" fontId="0" fillId="0" borderId="0" xfId="15" applyNumberFormat="1" applyFont="1" applyFill="1" applyBorder="1" applyAlignment="1">
      <alignment/>
    </xf>
    <xf numFmtId="170" fontId="0" fillId="0" borderId="2" xfId="15" applyNumberFormat="1" applyFont="1" applyBorder="1" applyAlignment="1">
      <alignment/>
    </xf>
    <xf numFmtId="0" fontId="0" fillId="0" borderId="0" xfId="0" applyFont="1" applyAlignment="1">
      <alignment/>
    </xf>
    <xf numFmtId="0" fontId="0" fillId="0" borderId="0" xfId="0" applyFont="1" applyBorder="1" applyAlignment="1">
      <alignment/>
    </xf>
    <xf numFmtId="0" fontId="1" fillId="0" borderId="0" xfId="0" applyFont="1" applyBorder="1" applyAlignment="1">
      <alignment horizontal="right"/>
    </xf>
    <xf numFmtId="170" fontId="0" fillId="0" borderId="0" xfId="15" applyNumberFormat="1" applyFont="1" applyBorder="1" applyAlignment="1">
      <alignment horizontal="center"/>
    </xf>
    <xf numFmtId="170" fontId="0" fillId="0" borderId="0" xfId="15" applyNumberFormat="1" applyFont="1" applyAlignment="1">
      <alignment horizontal="center"/>
    </xf>
    <xf numFmtId="170" fontId="0" fillId="0" borderId="1" xfId="15" applyNumberFormat="1" applyFont="1" applyBorder="1" applyAlignment="1">
      <alignment horizontal="center"/>
    </xf>
    <xf numFmtId="0" fontId="0" fillId="0" borderId="0" xfId="0" applyFont="1" applyAlignment="1" quotePrefix="1">
      <alignment/>
    </xf>
    <xf numFmtId="0" fontId="0" fillId="0" borderId="0" xfId="0" applyFont="1" applyAlignment="1" quotePrefix="1">
      <alignment horizontal="left"/>
    </xf>
    <xf numFmtId="170" fontId="0" fillId="0" borderId="0" xfId="0" applyNumberFormat="1" applyFont="1" applyBorder="1" applyAlignment="1">
      <alignment/>
    </xf>
    <xf numFmtId="170" fontId="0" fillId="0" borderId="3" xfId="15" applyNumberFormat="1" applyFont="1" applyBorder="1" applyAlignment="1">
      <alignment/>
    </xf>
    <xf numFmtId="0" fontId="0" fillId="0" borderId="0" xfId="0" applyFont="1" applyAlignment="1" quotePrefix="1">
      <alignment horizontal="left" wrapText="1"/>
    </xf>
    <xf numFmtId="170" fontId="0" fillId="0" borderId="4" xfId="15" applyNumberFormat="1" applyFont="1" applyBorder="1" applyAlignment="1">
      <alignment horizontal="center"/>
    </xf>
    <xf numFmtId="0" fontId="1" fillId="0" borderId="0" xfId="0" applyFont="1" applyBorder="1" applyAlignment="1">
      <alignment/>
    </xf>
    <xf numFmtId="170" fontId="0" fillId="0" borderId="4" xfId="15" applyNumberFormat="1" applyFont="1" applyBorder="1" applyAlignment="1">
      <alignment/>
    </xf>
    <xf numFmtId="0" fontId="0" fillId="0" borderId="0" xfId="0" applyFont="1" applyAlignment="1">
      <alignment horizontal="left" wrapText="1"/>
    </xf>
    <xf numFmtId="0" fontId="1" fillId="0" borderId="0" xfId="0" applyFont="1" applyAlignment="1">
      <alignment horizontal="left"/>
    </xf>
    <xf numFmtId="43" fontId="0" fillId="0" borderId="0" xfId="15" applyFont="1" applyBorder="1" applyAlignment="1">
      <alignment/>
    </xf>
    <xf numFmtId="0" fontId="0" fillId="0" borderId="0" xfId="0" applyFont="1" applyBorder="1" applyAlignment="1">
      <alignment horizontal="justify" wrapText="1"/>
    </xf>
    <xf numFmtId="0" fontId="0" fillId="0" borderId="0" xfId="0" applyFont="1" applyBorder="1" applyAlignment="1">
      <alignment horizontal="left"/>
    </xf>
    <xf numFmtId="0" fontId="0" fillId="0" borderId="0" xfId="0" applyFont="1" applyBorder="1" applyAlignment="1">
      <alignment horizontal="right"/>
    </xf>
    <xf numFmtId="0" fontId="1" fillId="0" borderId="0" xfId="0" applyFont="1" applyBorder="1" applyAlignment="1">
      <alignment horizontal="center"/>
    </xf>
    <xf numFmtId="0" fontId="0" fillId="0" borderId="0" xfId="0" applyFont="1" applyBorder="1" applyAlignment="1">
      <alignment horizontal="center"/>
    </xf>
    <xf numFmtId="170" fontId="1" fillId="0" borderId="0" xfId="15" applyNumberFormat="1" applyFont="1" applyBorder="1" applyAlignment="1">
      <alignment horizontal="center"/>
    </xf>
    <xf numFmtId="43" fontId="0" fillId="0" borderId="0" xfId="15" applyNumberFormat="1" applyFont="1" applyBorder="1" applyAlignment="1">
      <alignment horizontal="center"/>
    </xf>
    <xf numFmtId="43" fontId="0" fillId="0" borderId="0" xfId="15" applyFont="1" applyBorder="1" applyAlignment="1">
      <alignment horizontal="center"/>
    </xf>
    <xf numFmtId="0" fontId="0" fillId="0" borderId="0" xfId="0" applyFont="1" applyAlignment="1">
      <alignment horizontal="center"/>
    </xf>
    <xf numFmtId="43" fontId="0" fillId="0" borderId="0" xfId="15" applyFont="1" applyAlignment="1">
      <alignment horizontal="center"/>
    </xf>
    <xf numFmtId="37" fontId="1" fillId="0" borderId="0" xfId="15" applyNumberFormat="1" applyFont="1" applyAlignment="1">
      <alignment/>
    </xf>
    <xf numFmtId="37" fontId="0" fillId="0" borderId="0" xfId="15" applyNumberFormat="1" applyFont="1" applyAlignment="1">
      <alignment horizontal="justify"/>
    </xf>
    <xf numFmtId="37" fontId="0" fillId="0" borderId="0" xfId="15" applyNumberFormat="1" applyFont="1" applyAlignment="1">
      <alignment horizontal="justify" wrapText="1"/>
    </xf>
    <xf numFmtId="37" fontId="4" fillId="0" borderId="0" xfId="15" applyNumberFormat="1" applyFont="1" applyAlignment="1">
      <alignment horizontal="right"/>
    </xf>
    <xf numFmtId="43" fontId="0" fillId="0" borderId="4" xfId="15" applyFont="1" applyBorder="1" applyAlignment="1">
      <alignment/>
    </xf>
    <xf numFmtId="0" fontId="1" fillId="0" borderId="5" xfId="0" applyFont="1" applyBorder="1" applyAlignment="1">
      <alignment horizontal="right"/>
    </xf>
    <xf numFmtId="0" fontId="1" fillId="0" borderId="5" xfId="0" applyFont="1" applyBorder="1" applyAlignment="1">
      <alignment/>
    </xf>
    <xf numFmtId="0" fontId="0" fillId="0" borderId="0" xfId="0" applyFont="1" applyAlignment="1">
      <alignment wrapText="1"/>
    </xf>
    <xf numFmtId="0" fontId="0" fillId="0" borderId="0" xfId="0" applyFont="1" applyBorder="1" applyAlignment="1">
      <alignment horizontal="justify"/>
    </xf>
    <xf numFmtId="0" fontId="1" fillId="0" borderId="5" xfId="0" applyFont="1" applyFill="1" applyBorder="1" applyAlignment="1">
      <alignment horizontal="right"/>
    </xf>
    <xf numFmtId="0" fontId="0" fillId="0" borderId="0" xfId="0" applyFont="1" applyFill="1" applyAlignment="1">
      <alignment horizontal="right"/>
    </xf>
    <xf numFmtId="43" fontId="0" fillId="0" borderId="0" xfId="15" applyFont="1" applyAlignment="1">
      <alignment/>
    </xf>
    <xf numFmtId="15" fontId="0" fillId="0" borderId="0" xfId="0" applyNumberFormat="1" applyFont="1" applyAlignment="1" quotePrefix="1">
      <alignment/>
    </xf>
    <xf numFmtId="170" fontId="0" fillId="0" borderId="6" xfId="15" applyNumberFormat="1" applyFont="1" applyBorder="1" applyAlignment="1">
      <alignment horizontal="center"/>
    </xf>
    <xf numFmtId="43" fontId="0" fillId="0" borderId="0" xfId="15" applyFont="1" applyFill="1" applyAlignment="1">
      <alignment/>
    </xf>
    <xf numFmtId="0" fontId="1" fillId="0" borderId="0" xfId="0" applyFont="1" applyFill="1" applyAlignment="1">
      <alignment horizontal="right"/>
    </xf>
    <xf numFmtId="9" fontId="0" fillId="0" borderId="0" xfId="19" applyFont="1" applyAlignment="1">
      <alignment/>
    </xf>
    <xf numFmtId="170" fontId="0" fillId="0" borderId="1" xfId="15" applyNumberFormat="1" applyFont="1" applyFill="1" applyBorder="1" applyAlignment="1">
      <alignment/>
    </xf>
    <xf numFmtId="170" fontId="0" fillId="0" borderId="7" xfId="15" applyNumberFormat="1" applyFont="1" applyBorder="1" applyAlignment="1">
      <alignment/>
    </xf>
    <xf numFmtId="170" fontId="0" fillId="0" borderId="8" xfId="15" applyNumberFormat="1" applyFont="1" applyBorder="1" applyAlignment="1">
      <alignment/>
    </xf>
    <xf numFmtId="170" fontId="0" fillId="0" borderId="0" xfId="15" applyNumberFormat="1" applyFont="1" applyFill="1" applyAlignment="1">
      <alignment/>
    </xf>
    <xf numFmtId="0" fontId="0" fillId="0" borderId="5" xfId="0" applyFont="1" applyBorder="1" applyAlignment="1">
      <alignment horizontal="right"/>
    </xf>
    <xf numFmtId="37" fontId="0" fillId="0" borderId="0" xfId="15" applyNumberFormat="1" applyFont="1" applyAlignment="1">
      <alignment/>
    </xf>
    <xf numFmtId="37" fontId="0" fillId="0" borderId="0" xfId="0" applyNumberFormat="1" applyFont="1" applyAlignment="1">
      <alignment/>
    </xf>
    <xf numFmtId="170" fontId="0" fillId="0" borderId="0" xfId="0" applyNumberFormat="1" applyFont="1" applyAlignment="1">
      <alignment/>
    </xf>
    <xf numFmtId="170" fontId="0" fillId="0" borderId="9" xfId="15" applyNumberFormat="1" applyFont="1" applyFill="1" applyBorder="1" applyAlignment="1">
      <alignment horizontal="center"/>
    </xf>
    <xf numFmtId="170" fontId="0" fillId="0" borderId="1" xfId="15" applyNumberFormat="1" applyFont="1" applyFill="1" applyBorder="1" applyAlignment="1">
      <alignment horizontal="center"/>
    </xf>
    <xf numFmtId="170" fontId="0" fillId="0" borderId="0" xfId="15" applyNumberFormat="1" applyFont="1" applyFill="1" applyBorder="1" applyAlignment="1">
      <alignment horizontal="center"/>
    </xf>
    <xf numFmtId="170" fontId="5" fillId="0" borderId="0" xfId="15" applyNumberFormat="1" applyFont="1" applyBorder="1" applyAlignment="1">
      <alignment/>
    </xf>
    <xf numFmtId="0" fontId="1" fillId="0" borderId="0" xfId="0" applyFont="1" applyBorder="1" applyAlignment="1">
      <alignment horizontal="justify" wrapText="1"/>
    </xf>
    <xf numFmtId="0" fontId="0" fillId="0" borderId="0" xfId="0" applyFont="1" applyBorder="1" applyAlignment="1">
      <alignment horizontal="justify" wrapText="1"/>
    </xf>
    <xf numFmtId="0" fontId="1" fillId="0" borderId="0" xfId="0" applyFont="1" applyBorder="1" applyAlignment="1">
      <alignment wrapText="1"/>
    </xf>
    <xf numFmtId="0" fontId="1" fillId="0" borderId="0" xfId="0" applyFont="1" applyAlignment="1">
      <alignment wrapText="1"/>
    </xf>
    <xf numFmtId="0" fontId="0" fillId="0" borderId="0" xfId="0" applyFont="1" applyAlignment="1">
      <alignment wrapText="1"/>
    </xf>
    <xf numFmtId="0" fontId="1" fillId="0" borderId="0" xfId="0" applyFont="1" applyAlignment="1">
      <alignment horizontal="justify" wrapText="1"/>
    </xf>
    <xf numFmtId="0" fontId="1" fillId="0" borderId="0" xfId="0" applyFont="1" applyFill="1" applyAlignment="1">
      <alignment horizontal="center"/>
    </xf>
    <xf numFmtId="0"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Group%20Account%20as%20at%2031.03.2003(KLSE)for%20ly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 By Fund 30.09.2002"/>
      <sheetName val="PL - By Fund 30.06.2002"/>
      <sheetName val="Segmental report 31.12.2001"/>
      <sheetName val="Condensed Changes in equity"/>
      <sheetName val="Movmt of Group Shhldrs'Fund"/>
      <sheetName val="Condensed PL"/>
      <sheetName val="PL - General"/>
      <sheetName val="PL - Life"/>
      <sheetName val="PL - By Fund 31.03.2003"/>
      <sheetName val="GRPL31.03.2003"/>
      <sheetName val="Condensed Balance sheet"/>
      <sheetName val="Life Fund Balance Sheet"/>
      <sheetName val="Segmental report 31.03.2003"/>
      <sheetName val="BS - By Fund 31.03.2003"/>
      <sheetName val="GRBS31.03.2003"/>
      <sheetName val="Journal31.03.2003"/>
      <sheetName val="MAAH p&amp;l 31.03.2003"/>
      <sheetName val="IntraGrpTrans31.03.2003"/>
      <sheetName val="Minority Interest"/>
      <sheetName val="Group PL"/>
      <sheetName val="Group PL RM'000"/>
      <sheetName val="Inv in MAAGAP"/>
      <sheetName val="Inv In Assos.31.03.2003"/>
      <sheetName val="MAA Bancwel31.03.2003"/>
      <sheetName val="Nishio31.03.2003"/>
      <sheetName val="Loan31.03.2003"/>
      <sheetName val="JournalSaraintanSale(KIV)"/>
      <sheetName val="Maacorp(S&amp;P)"/>
      <sheetName val="EPS"/>
      <sheetName val="EPS worksheet"/>
      <sheetName val="Maaple.Goodwill31.12.2002"/>
      <sheetName val="Goodwill.Meridian30.06.2002 "/>
      <sheetName val="Meridian.Goodwill30.06.2002"/>
      <sheetName val="Meridian"/>
      <sheetName val="Wira31.12.2001Goodwill"/>
    </sheetNames>
    <sheetDataSet>
      <sheetData sheetId="8">
        <row r="56">
          <cell r="R56">
            <v>0</v>
          </cell>
          <cell r="U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G130"/>
  <sheetViews>
    <sheetView zoomScale="80" zoomScaleNormal="80" zoomScaleSheetLayoutView="80" workbookViewId="0" topLeftCell="A1">
      <selection activeCell="B17" sqref="B17"/>
    </sheetView>
  </sheetViews>
  <sheetFormatPr defaultColWidth="9.140625" defaultRowHeight="12.75"/>
  <cols>
    <col min="1" max="1" width="7.7109375" style="7" customWidth="1"/>
    <col min="2" max="2" width="49.28125" style="7" customWidth="1"/>
    <col min="3" max="3" width="16.7109375" style="7" customWidth="1"/>
    <col min="4" max="4" width="1.7109375" style="20" customWidth="1"/>
    <col min="5" max="5" width="16.7109375" style="44" customWidth="1"/>
    <col min="6" max="6" width="22.00390625" style="44" customWidth="1"/>
    <col min="7" max="68" width="22.00390625" style="7" customWidth="1"/>
    <col min="69" max="16384" width="2.57421875" style="7" customWidth="1"/>
  </cols>
  <sheetData>
    <row r="2" spans="2:6" s="1" customFormat="1" ht="12.75">
      <c r="B2" s="1" t="s">
        <v>0</v>
      </c>
      <c r="D2" s="31"/>
      <c r="E2" s="6"/>
      <c r="F2" s="6"/>
    </row>
    <row r="3" spans="4:6" s="1" customFormat="1" ht="12.75">
      <c r="D3" s="31"/>
      <c r="E3" s="6"/>
      <c r="F3" s="6"/>
    </row>
    <row r="4" spans="2:6" s="1" customFormat="1" ht="12.75" customHeight="1">
      <c r="B4" s="75" t="s">
        <v>130</v>
      </c>
      <c r="C4" s="76"/>
      <c r="D4" s="76"/>
      <c r="E4" s="76"/>
      <c r="F4" s="9"/>
    </row>
    <row r="5" spans="2:6" s="1" customFormat="1" ht="12.75">
      <c r="B5" s="76"/>
      <c r="C5" s="76"/>
      <c r="D5" s="76"/>
      <c r="E5" s="76"/>
      <c r="F5" s="9"/>
    </row>
    <row r="6" spans="2:6" s="1" customFormat="1" ht="12.75">
      <c r="B6" s="36"/>
      <c r="C6" s="36"/>
      <c r="D6" s="36"/>
      <c r="E6" s="36"/>
      <c r="F6" s="9"/>
    </row>
    <row r="7" spans="2:6" s="1" customFormat="1" ht="12.75">
      <c r="B7" s="13"/>
      <c r="C7" s="13"/>
      <c r="D7" s="37"/>
      <c r="E7" s="13"/>
      <c r="F7" s="13"/>
    </row>
    <row r="8" spans="2:6" s="1" customFormat="1" ht="12.75">
      <c r="B8" s="1" t="s">
        <v>26</v>
      </c>
      <c r="D8" s="31"/>
      <c r="E8" s="6"/>
      <c r="F8" s="6"/>
    </row>
    <row r="9" spans="4:6" s="1" customFormat="1" ht="12.75">
      <c r="D9" s="31"/>
      <c r="E9" s="6"/>
      <c r="F9" s="5"/>
    </row>
    <row r="10" spans="3:6" s="1" customFormat="1" ht="12.75">
      <c r="C10" s="5" t="s">
        <v>2</v>
      </c>
      <c r="D10" s="21"/>
      <c r="E10" s="5" t="s">
        <v>2</v>
      </c>
      <c r="F10" s="5"/>
    </row>
    <row r="11" spans="3:6" s="6" customFormat="1" ht="12.75">
      <c r="C11" s="5" t="s">
        <v>3</v>
      </c>
      <c r="D11" s="21"/>
      <c r="E11" s="5" t="s">
        <v>5</v>
      </c>
      <c r="F11" s="5"/>
    </row>
    <row r="12" spans="3:6" s="6" customFormat="1" ht="12.75">
      <c r="C12" s="5" t="s">
        <v>4</v>
      </c>
      <c r="D12" s="21"/>
      <c r="E12" s="5" t="s">
        <v>27</v>
      </c>
      <c r="F12" s="5"/>
    </row>
    <row r="13" spans="3:6" s="6" customFormat="1" ht="12.75">
      <c r="C13" s="5" t="s">
        <v>6</v>
      </c>
      <c r="D13" s="21"/>
      <c r="E13" s="5" t="s">
        <v>28</v>
      </c>
      <c r="F13" s="5"/>
    </row>
    <row r="14" spans="3:6" s="6" customFormat="1" ht="12.75">
      <c r="C14" s="5" t="s">
        <v>131</v>
      </c>
      <c r="D14" s="21"/>
      <c r="E14" s="5" t="s">
        <v>99</v>
      </c>
      <c r="F14" s="5"/>
    </row>
    <row r="15" spans="3:6" s="6" customFormat="1" ht="13.5" thickBot="1">
      <c r="C15" s="67"/>
      <c r="D15" s="38"/>
      <c r="E15" s="51" t="s">
        <v>7</v>
      </c>
      <c r="F15" s="5"/>
    </row>
    <row r="16" spans="3:6" s="6" customFormat="1" ht="12.75">
      <c r="C16" s="38" t="s">
        <v>8</v>
      </c>
      <c r="D16" s="38"/>
      <c r="E16" s="38" t="s">
        <v>8</v>
      </c>
      <c r="F16" s="5"/>
    </row>
    <row r="17" spans="2:6" ht="12.75">
      <c r="B17" s="4" t="s">
        <v>9</v>
      </c>
      <c r="C17" s="6"/>
      <c r="D17" s="39"/>
      <c r="E17" s="6"/>
      <c r="F17" s="22"/>
    </row>
    <row r="18" spans="2:6" ht="12.75">
      <c r="B18" s="1"/>
      <c r="C18" s="6"/>
      <c r="D18" s="39"/>
      <c r="E18" s="6"/>
      <c r="F18" s="22"/>
    </row>
    <row r="19" spans="2:6" ht="12.75">
      <c r="B19" s="12" t="s">
        <v>68</v>
      </c>
      <c r="C19" s="6"/>
      <c r="D19" s="39"/>
      <c r="E19" s="6"/>
      <c r="F19" s="22"/>
    </row>
    <row r="20" spans="3:6" ht="12.75">
      <c r="C20" s="6"/>
      <c r="D20" s="39"/>
      <c r="E20" s="6"/>
      <c r="F20" s="22"/>
    </row>
    <row r="21" spans="2:6" ht="12.75">
      <c r="B21" s="7" t="s">
        <v>10</v>
      </c>
      <c r="C21" s="15">
        <v>22989</v>
      </c>
      <c r="D21" s="16"/>
      <c r="E21" s="15">
        <v>19301</v>
      </c>
      <c r="F21" s="22"/>
    </row>
    <row r="22" spans="2:6" ht="12.75">
      <c r="B22" s="7" t="s">
        <v>105</v>
      </c>
      <c r="C22" s="15">
        <v>6358</v>
      </c>
      <c r="D22" s="16"/>
      <c r="E22" s="15">
        <v>6883</v>
      </c>
      <c r="F22" s="22"/>
    </row>
    <row r="23" spans="2:6" ht="12.75">
      <c r="B23" s="7" t="s">
        <v>11</v>
      </c>
      <c r="C23" s="15">
        <f>579001-C29</f>
        <v>407915</v>
      </c>
      <c r="D23" s="16"/>
      <c r="E23" s="15">
        <f>593175-E29</f>
        <v>377126</v>
      </c>
      <c r="F23" s="22"/>
    </row>
    <row r="24" spans="2:6" ht="12.75">
      <c r="B24" s="7" t="s">
        <v>12</v>
      </c>
      <c r="C24" s="15">
        <v>85400</v>
      </c>
      <c r="D24" s="16"/>
      <c r="E24" s="15">
        <v>116024</v>
      </c>
      <c r="F24" s="22"/>
    </row>
    <row r="25" spans="2:6" ht="12.75">
      <c r="B25" s="7" t="s">
        <v>29</v>
      </c>
      <c r="C25" s="15">
        <v>14109</v>
      </c>
      <c r="D25" s="16"/>
      <c r="E25" s="15">
        <v>2618</v>
      </c>
      <c r="F25" s="22"/>
    </row>
    <row r="26" spans="2:6" ht="12.75">
      <c r="B26" s="7" t="s">
        <v>30</v>
      </c>
      <c r="C26" s="15">
        <v>28633</v>
      </c>
      <c r="D26" s="16"/>
      <c r="E26" s="15">
        <v>23440</v>
      </c>
      <c r="F26" s="22"/>
    </row>
    <row r="27" spans="2:6" ht="12.75">
      <c r="B27" s="7" t="s">
        <v>106</v>
      </c>
      <c r="C27" s="15">
        <v>7442</v>
      </c>
      <c r="D27" s="16"/>
      <c r="E27" s="15">
        <v>2492</v>
      </c>
      <c r="F27" s="22"/>
    </row>
    <row r="28" spans="2:6" ht="12.75">
      <c r="B28" s="7" t="s">
        <v>13</v>
      </c>
      <c r="C28" s="15">
        <v>276909</v>
      </c>
      <c r="D28" s="16"/>
      <c r="E28" s="15">
        <v>378487</v>
      </c>
      <c r="F28" s="22"/>
    </row>
    <row r="29" spans="2:6" ht="12.75">
      <c r="B29" s="7" t="s">
        <v>148</v>
      </c>
      <c r="C29" s="15">
        <v>171086</v>
      </c>
      <c r="D29" s="16"/>
      <c r="E29" s="15">
        <v>216049</v>
      </c>
      <c r="F29" s="22"/>
    </row>
    <row r="30" spans="2:6" ht="12.75">
      <c r="B30" s="7" t="s">
        <v>14</v>
      </c>
      <c r="C30" s="10">
        <v>53806</v>
      </c>
      <c r="D30" s="16"/>
      <c r="E30" s="10">
        <v>7869</v>
      </c>
      <c r="F30" s="22"/>
    </row>
    <row r="31" spans="2:6" ht="30" customHeight="1">
      <c r="B31" s="12" t="s">
        <v>69</v>
      </c>
      <c r="C31" s="15">
        <f>SUM(C21:C30)</f>
        <v>1074647</v>
      </c>
      <c r="D31" s="16"/>
      <c r="E31" s="15">
        <f>SUM(E21:E30)</f>
        <v>1150289</v>
      </c>
      <c r="F31" s="22"/>
    </row>
    <row r="32" spans="3:6" ht="12.75">
      <c r="C32" s="16"/>
      <c r="D32" s="16"/>
      <c r="E32" s="16"/>
      <c r="F32" s="22"/>
    </row>
    <row r="33" spans="2:6" ht="12.75">
      <c r="B33" s="1" t="s">
        <v>16</v>
      </c>
      <c r="C33" s="16">
        <f>'Life fund Balance Sheet'!C29</f>
        <v>4742106</v>
      </c>
      <c r="D33" s="16"/>
      <c r="E33" s="16">
        <v>4399871</v>
      </c>
      <c r="F33" s="22"/>
    </row>
    <row r="34" spans="3:6" ht="12.75">
      <c r="C34" s="16"/>
      <c r="D34" s="16"/>
      <c r="E34" s="16"/>
      <c r="F34" s="22"/>
    </row>
    <row r="35" spans="2:6" s="1" customFormat="1" ht="27" customHeight="1" thickBot="1">
      <c r="B35" s="1" t="s">
        <v>31</v>
      </c>
      <c r="C35" s="28">
        <f>SUM(C31:C33)</f>
        <v>5816753</v>
      </c>
      <c r="D35" s="16"/>
      <c r="E35" s="28">
        <f>SUM(E31:E33)</f>
        <v>5550160</v>
      </c>
      <c r="F35" s="41"/>
    </row>
    <row r="36" spans="3:6" ht="13.5" thickTop="1">
      <c r="C36" s="16"/>
      <c r="D36" s="16"/>
      <c r="E36" s="16"/>
      <c r="F36" s="22"/>
    </row>
    <row r="37" spans="2:6" ht="12.75">
      <c r="B37" s="4" t="s">
        <v>17</v>
      </c>
      <c r="C37" s="16"/>
      <c r="D37" s="16"/>
      <c r="E37" s="16"/>
      <c r="F37" s="22"/>
    </row>
    <row r="38" spans="3:6" ht="12.75">
      <c r="C38" s="16"/>
      <c r="D38" s="16"/>
      <c r="E38" s="16"/>
      <c r="F38" s="41"/>
    </row>
    <row r="39" spans="2:6" ht="12.75">
      <c r="B39" s="12" t="s">
        <v>70</v>
      </c>
      <c r="C39" s="16"/>
      <c r="D39" s="16"/>
      <c r="E39" s="16"/>
      <c r="F39" s="22"/>
    </row>
    <row r="40" spans="3:6" ht="12.75">
      <c r="C40" s="16"/>
      <c r="D40" s="16"/>
      <c r="E40" s="16"/>
      <c r="F40" s="22"/>
    </row>
    <row r="41" spans="2:6" ht="12.75">
      <c r="B41" s="7" t="s">
        <v>18</v>
      </c>
      <c r="C41" s="16">
        <v>334147</v>
      </c>
      <c r="D41" s="16"/>
      <c r="E41" s="16">
        <v>315123</v>
      </c>
      <c r="F41" s="22"/>
    </row>
    <row r="42" spans="2:6" ht="12.75">
      <c r="B42" s="7" t="s">
        <v>20</v>
      </c>
      <c r="C42" s="17">
        <f>148593-800</f>
        <v>147793</v>
      </c>
      <c r="D42" s="17"/>
      <c r="E42" s="16">
        <v>121693</v>
      </c>
      <c r="F42" s="22"/>
    </row>
    <row r="43" spans="2:6" ht="12.75">
      <c r="B43" s="7" t="s">
        <v>32</v>
      </c>
      <c r="C43" s="16">
        <v>80000</v>
      </c>
      <c r="D43" s="16"/>
      <c r="E43" s="16">
        <v>100000</v>
      </c>
      <c r="F43" s="22"/>
    </row>
    <row r="44" spans="2:6" ht="12.75">
      <c r="B44" s="7" t="s">
        <v>33</v>
      </c>
      <c r="C44" s="16">
        <v>32058</v>
      </c>
      <c r="D44" s="16"/>
      <c r="E44" s="16">
        <v>34684</v>
      </c>
      <c r="F44" s="22"/>
    </row>
    <row r="45" spans="2:6" ht="12.75">
      <c r="B45" s="7" t="s">
        <v>107</v>
      </c>
      <c r="C45" s="16">
        <f>26944+22</f>
        <v>26966</v>
      </c>
      <c r="D45" s="16"/>
      <c r="E45" s="16">
        <v>25891</v>
      </c>
      <c r="F45" s="22"/>
    </row>
    <row r="46" spans="2:6" ht="12.75">
      <c r="B46" s="7" t="s">
        <v>108</v>
      </c>
      <c r="C46" s="16">
        <v>279</v>
      </c>
      <c r="D46" s="16"/>
      <c r="E46" s="16">
        <v>1273</v>
      </c>
      <c r="F46" s="22"/>
    </row>
    <row r="47" spans="2:6" ht="12.75">
      <c r="B47" s="7" t="s">
        <v>34</v>
      </c>
      <c r="C47" s="10">
        <v>8971</v>
      </c>
      <c r="D47" s="16"/>
      <c r="E47" s="10">
        <v>23981</v>
      </c>
      <c r="F47" s="22"/>
    </row>
    <row r="48" spans="2:6" ht="30" customHeight="1">
      <c r="B48" s="12" t="s">
        <v>71</v>
      </c>
      <c r="C48" s="16">
        <f>SUM(C41:C47)</f>
        <v>630214</v>
      </c>
      <c r="D48" s="16"/>
      <c r="E48" s="16">
        <f>SUM(E41:E47)</f>
        <v>622645</v>
      </c>
      <c r="F48" s="22"/>
    </row>
    <row r="49" spans="3:6" ht="12.75">
      <c r="C49" s="16"/>
      <c r="D49" s="16"/>
      <c r="E49" s="16"/>
      <c r="F49" s="22"/>
    </row>
    <row r="50" spans="2:6" ht="12.75">
      <c r="B50" s="1" t="s">
        <v>23</v>
      </c>
      <c r="C50" s="16">
        <f>'Life fund Balance Sheet'!C39</f>
        <v>559572</v>
      </c>
      <c r="D50" s="16"/>
      <c r="E50" s="16">
        <v>534143</v>
      </c>
      <c r="F50" s="22"/>
    </row>
    <row r="51" spans="2:6" ht="12.75">
      <c r="B51" s="1"/>
      <c r="C51" s="16"/>
      <c r="D51" s="16"/>
      <c r="E51" s="16"/>
      <c r="F51" s="22"/>
    </row>
    <row r="52" spans="3:6" ht="18" customHeight="1">
      <c r="C52" s="18">
        <f>SUM(C48:C50)</f>
        <v>1189786</v>
      </c>
      <c r="D52" s="16"/>
      <c r="E52" s="18">
        <f>SUM(E48:E50)</f>
        <v>1156788</v>
      </c>
      <c r="F52" s="22"/>
    </row>
    <row r="53" spans="3:6" ht="12.75">
      <c r="C53" s="16"/>
      <c r="D53" s="16"/>
      <c r="E53" s="16"/>
      <c r="F53" s="22"/>
    </row>
    <row r="54" spans="2:6" ht="12.75">
      <c r="B54" s="7" t="s">
        <v>72</v>
      </c>
      <c r="C54" s="16">
        <v>122014</v>
      </c>
      <c r="D54" s="16"/>
      <c r="E54" s="16">
        <v>166058</v>
      </c>
      <c r="F54" s="22"/>
    </row>
    <row r="55" spans="2:6" ht="12.75">
      <c r="B55" s="7" t="s">
        <v>35</v>
      </c>
      <c r="C55" s="10">
        <f>'Life Fund Revenue Account'!F49</f>
        <v>4182534</v>
      </c>
      <c r="D55" s="16"/>
      <c r="E55" s="10">
        <v>3865728</v>
      </c>
      <c r="F55" s="22"/>
    </row>
    <row r="56" spans="3:6" ht="18" customHeight="1">
      <c r="C56" s="18">
        <f>SUM(C54:C55)</f>
        <v>4304548</v>
      </c>
      <c r="D56" s="16"/>
      <c r="E56" s="18">
        <f>SUM(E54:E55)</f>
        <v>4031786</v>
      </c>
      <c r="F56" s="22"/>
    </row>
    <row r="57" spans="3:6" ht="12.75">
      <c r="C57" s="16"/>
      <c r="D57" s="16"/>
      <c r="E57" s="16"/>
      <c r="F57" s="22"/>
    </row>
    <row r="58" spans="2:6" ht="24" customHeight="1" thickBot="1">
      <c r="B58" s="1" t="s">
        <v>73</v>
      </c>
      <c r="C58" s="32">
        <f>+C52+C56</f>
        <v>5494334</v>
      </c>
      <c r="D58" s="16"/>
      <c r="E58" s="32">
        <f>+E52+E56</f>
        <v>5188574</v>
      </c>
      <c r="F58" s="22"/>
    </row>
    <row r="59" spans="3:6" ht="13.5" thickTop="1">
      <c r="C59" s="16"/>
      <c r="D59" s="16"/>
      <c r="E59" s="16"/>
      <c r="F59" s="22"/>
    </row>
    <row r="60" spans="2:6" ht="12.75">
      <c r="B60" s="1" t="s">
        <v>74</v>
      </c>
      <c r="C60" s="16"/>
      <c r="D60" s="16"/>
      <c r="E60" s="16"/>
      <c r="F60" s="22"/>
    </row>
    <row r="61" spans="3:6" ht="12.75">
      <c r="C61" s="16"/>
      <c r="D61" s="16"/>
      <c r="E61" s="16"/>
      <c r="F61" s="22"/>
    </row>
    <row r="62" spans="2:6" ht="12.75">
      <c r="B62" s="7" t="s">
        <v>37</v>
      </c>
      <c r="C62" s="16">
        <v>152177</v>
      </c>
      <c r="D62" s="16"/>
      <c r="E62" s="16">
        <v>152177</v>
      </c>
      <c r="F62" s="22"/>
    </row>
    <row r="63" spans="2:6" ht="12.75">
      <c r="B63" s="7" t="s">
        <v>38</v>
      </c>
      <c r="C63" s="16">
        <v>11744</v>
      </c>
      <c r="D63" s="16"/>
      <c r="E63" s="16">
        <v>11744</v>
      </c>
      <c r="F63" s="22"/>
    </row>
    <row r="64" spans="2:6" ht="12.75">
      <c r="B64" s="7" t="s">
        <v>39</v>
      </c>
      <c r="C64" s="63">
        <f>'Cond Stmt of changes  in equity'!F30+'Cond Stmt of changes  in equity'!I30</f>
        <v>156838</v>
      </c>
      <c r="D64" s="17"/>
      <c r="E64" s="10">
        <v>196146</v>
      </c>
      <c r="F64" s="22"/>
    </row>
    <row r="65" spans="3:6" ht="18" customHeight="1">
      <c r="C65" s="16">
        <f>SUM(C62:C64)</f>
        <v>320759</v>
      </c>
      <c r="D65" s="16"/>
      <c r="E65" s="16">
        <f>SUM(E62:E64)</f>
        <v>360067</v>
      </c>
      <c r="F65" s="22"/>
    </row>
    <row r="66" spans="3:6" ht="12.75">
      <c r="C66" s="16"/>
      <c r="D66" s="16"/>
      <c r="E66" s="16"/>
      <c r="F66" s="22"/>
    </row>
    <row r="67" spans="2:6" ht="12.75">
      <c r="B67" s="7" t="s">
        <v>40</v>
      </c>
      <c r="C67" s="10">
        <v>1660</v>
      </c>
      <c r="D67" s="16"/>
      <c r="E67" s="10">
        <v>1519</v>
      </c>
      <c r="F67" s="22"/>
    </row>
    <row r="68" spans="3:6" ht="12.75">
      <c r="C68" s="16">
        <f>+C65+C67</f>
        <v>322419</v>
      </c>
      <c r="D68" s="16"/>
      <c r="E68" s="16">
        <f>+E65+E67</f>
        <v>361586</v>
      </c>
      <c r="F68" s="22"/>
    </row>
    <row r="69" spans="3:6" ht="12.75">
      <c r="C69" s="16"/>
      <c r="D69" s="16"/>
      <c r="E69" s="16"/>
      <c r="F69" s="22"/>
    </row>
    <row r="70" spans="2:6" ht="27" customHeight="1" thickBot="1">
      <c r="B70" s="12" t="s">
        <v>41</v>
      </c>
      <c r="C70" s="28">
        <f>+C58+C68</f>
        <v>5816753</v>
      </c>
      <c r="D70" s="16"/>
      <c r="E70" s="28">
        <f>+E58+E68</f>
        <v>5550160</v>
      </c>
      <c r="F70" s="22"/>
    </row>
    <row r="71" spans="3:6" ht="13.5" thickTop="1">
      <c r="C71" s="74">
        <f>+C35-C70</f>
        <v>0</v>
      </c>
      <c r="D71" s="74"/>
      <c r="E71" s="74">
        <f>+E35-E70</f>
        <v>0</v>
      </c>
      <c r="F71" s="22"/>
    </row>
    <row r="72" spans="3:6" ht="12.75">
      <c r="C72" s="16"/>
      <c r="D72" s="16"/>
      <c r="E72" s="16"/>
      <c r="F72" s="22"/>
    </row>
    <row r="73" spans="2:6" ht="13.5" thickBot="1">
      <c r="B73" s="11" t="s">
        <v>42</v>
      </c>
      <c r="C73" s="50">
        <f>(C68-C22)/C62</f>
        <v>2.0769301537025964</v>
      </c>
      <c r="D73" s="35"/>
      <c r="E73" s="50">
        <f>(E68-E22)/E62</f>
        <v>2.3308581454490493</v>
      </c>
      <c r="F73" s="22"/>
    </row>
    <row r="74" spans="3:6" ht="13.5" thickTop="1">
      <c r="C74" s="15"/>
      <c r="D74" s="16"/>
      <c r="E74" s="15"/>
      <c r="F74" s="22"/>
    </row>
    <row r="75" spans="3:6" ht="12.75">
      <c r="C75" s="15"/>
      <c r="D75" s="16"/>
      <c r="E75" s="15"/>
      <c r="F75" s="22"/>
    </row>
    <row r="76" spans="2:7" ht="12.75">
      <c r="B76" s="77" t="s">
        <v>102</v>
      </c>
      <c r="C76" s="77"/>
      <c r="D76" s="77"/>
      <c r="E76" s="77"/>
      <c r="F76" s="19"/>
      <c r="G76" s="19"/>
    </row>
    <row r="77" spans="2:7" ht="12.75">
      <c r="B77" s="77"/>
      <c r="C77" s="77"/>
      <c r="D77" s="77"/>
      <c r="E77" s="77"/>
      <c r="F77" s="19"/>
      <c r="G77" s="19"/>
    </row>
    <row r="78" spans="3:6" ht="12.75">
      <c r="C78" s="15"/>
      <c r="D78" s="16"/>
      <c r="E78" s="15"/>
      <c r="F78" s="22"/>
    </row>
    <row r="79" spans="3:6" ht="12.75">
      <c r="C79" s="15"/>
      <c r="D79" s="16"/>
      <c r="E79" s="15"/>
      <c r="F79" s="42"/>
    </row>
    <row r="80" spans="3:6" ht="12.75">
      <c r="C80" s="15"/>
      <c r="D80" s="16"/>
      <c r="E80" s="15"/>
      <c r="F80" s="22"/>
    </row>
    <row r="81" spans="3:6" ht="12.75">
      <c r="C81" s="15"/>
      <c r="D81" s="16"/>
      <c r="E81" s="15"/>
      <c r="F81" s="22"/>
    </row>
    <row r="82" spans="3:6" ht="12.75">
      <c r="C82" s="15"/>
      <c r="D82" s="16"/>
      <c r="E82" s="15"/>
      <c r="F82" s="22"/>
    </row>
    <row r="83" spans="3:6" ht="12.75">
      <c r="C83" s="15"/>
      <c r="D83" s="16"/>
      <c r="E83" s="15"/>
      <c r="F83" s="22"/>
    </row>
    <row r="84" spans="3:6" ht="12.75">
      <c r="C84" s="15"/>
      <c r="D84" s="16"/>
      <c r="E84" s="15"/>
      <c r="F84" s="22"/>
    </row>
    <row r="85" spans="3:6" ht="12.75">
      <c r="C85" s="15"/>
      <c r="D85" s="16"/>
      <c r="E85" s="15"/>
      <c r="F85" s="22"/>
    </row>
    <row r="86" spans="3:6" ht="12.75">
      <c r="C86" s="15"/>
      <c r="D86" s="16"/>
      <c r="E86" s="15"/>
      <c r="F86" s="22"/>
    </row>
    <row r="87" spans="3:6" ht="12.75">
      <c r="C87" s="15"/>
      <c r="D87" s="16"/>
      <c r="E87" s="15"/>
      <c r="F87" s="22"/>
    </row>
    <row r="88" spans="2:6" ht="12.75">
      <c r="B88" s="37"/>
      <c r="C88" s="20"/>
      <c r="E88" s="43"/>
      <c r="F88" s="22"/>
    </row>
    <row r="89" spans="2:6" ht="12.75">
      <c r="B89" s="37"/>
      <c r="C89" s="20"/>
      <c r="E89" s="43"/>
      <c r="F89" s="43"/>
    </row>
    <row r="90" spans="2:6" ht="12.75">
      <c r="B90" s="40"/>
      <c r="C90" s="20"/>
      <c r="E90" s="43"/>
      <c r="F90" s="43"/>
    </row>
    <row r="91" spans="2:6" ht="12.75">
      <c r="B91" s="40"/>
      <c r="C91" s="20"/>
      <c r="E91" s="43"/>
      <c r="F91" s="43"/>
    </row>
    <row r="92" spans="2:6" ht="12.75">
      <c r="B92" s="40"/>
      <c r="C92" s="20"/>
      <c r="E92" s="43"/>
      <c r="F92" s="43"/>
    </row>
    <row r="93" spans="2:6" ht="12.75">
      <c r="B93" s="44"/>
      <c r="E93" s="45"/>
      <c r="F93" s="45"/>
    </row>
    <row r="94" spans="2:6" ht="12.75">
      <c r="B94" s="44"/>
      <c r="E94" s="45"/>
      <c r="F94" s="45"/>
    </row>
    <row r="95" spans="2:6" ht="12.75">
      <c r="B95" s="44"/>
      <c r="E95" s="45"/>
      <c r="F95" s="45"/>
    </row>
    <row r="96" spans="2:6" ht="12.75">
      <c r="B96" s="44"/>
      <c r="E96" s="45"/>
      <c r="F96" s="45"/>
    </row>
    <row r="97" spans="2:6" ht="12.75">
      <c r="B97" s="44"/>
      <c r="E97" s="45"/>
      <c r="F97" s="45"/>
    </row>
    <row r="98" spans="2:6" ht="12.75">
      <c r="B98" s="44"/>
      <c r="E98" s="45"/>
      <c r="F98" s="45"/>
    </row>
    <row r="99" spans="2:6" ht="12.75">
      <c r="B99" s="44"/>
      <c r="E99" s="45"/>
      <c r="F99" s="45"/>
    </row>
    <row r="100" spans="2:6" ht="12.75">
      <c r="B100" s="44"/>
      <c r="E100" s="45"/>
      <c r="F100" s="45"/>
    </row>
    <row r="101" spans="2:6" ht="12.75">
      <c r="B101" s="44"/>
      <c r="E101" s="45"/>
      <c r="F101" s="45"/>
    </row>
    <row r="102" spans="2:6" ht="12.75">
      <c r="B102" s="44"/>
      <c r="E102" s="45"/>
      <c r="F102" s="45"/>
    </row>
    <row r="103" spans="2:6" ht="12.75">
      <c r="B103" s="44"/>
      <c r="E103" s="45"/>
      <c r="F103" s="45"/>
    </row>
    <row r="104" spans="2:6" ht="12.75">
      <c r="B104" s="44"/>
      <c r="E104" s="45"/>
      <c r="F104" s="45"/>
    </row>
    <row r="105" spans="2:6" ht="12.75">
      <c r="B105" s="44"/>
      <c r="E105" s="45"/>
      <c r="F105" s="45"/>
    </row>
    <row r="106" spans="2:6" ht="12.75">
      <c r="B106" s="44"/>
      <c r="E106" s="45"/>
      <c r="F106" s="45"/>
    </row>
    <row r="107" spans="2:6" ht="12.75">
      <c r="B107" s="44"/>
      <c r="E107" s="45"/>
      <c r="F107" s="45"/>
    </row>
    <row r="108" spans="2:6" ht="12.75">
      <c r="B108" s="44"/>
      <c r="E108" s="45"/>
      <c r="F108" s="45"/>
    </row>
    <row r="109" spans="2:6" ht="12.75">
      <c r="B109" s="44"/>
      <c r="E109" s="45"/>
      <c r="F109" s="45"/>
    </row>
    <row r="110" spans="2:6" ht="12.75">
      <c r="B110" s="44"/>
      <c r="E110" s="45"/>
      <c r="F110" s="45"/>
    </row>
    <row r="111" spans="2:6" ht="12.75">
      <c r="B111" s="44"/>
      <c r="E111" s="45"/>
      <c r="F111" s="45"/>
    </row>
    <row r="112" spans="2:6" ht="12.75">
      <c r="B112" s="44"/>
      <c r="E112" s="45"/>
      <c r="F112" s="45"/>
    </row>
    <row r="113" spans="2:6" ht="12.75">
      <c r="B113" s="44"/>
      <c r="E113" s="45"/>
      <c r="F113" s="45"/>
    </row>
    <row r="114" spans="2:6" ht="12.75">
      <c r="B114" s="44"/>
      <c r="E114" s="45"/>
      <c r="F114" s="45"/>
    </row>
    <row r="115" spans="2:6" ht="12.75">
      <c r="B115" s="44"/>
      <c r="E115" s="45"/>
      <c r="F115" s="45"/>
    </row>
    <row r="116" ht="12.75">
      <c r="B116" s="44"/>
    </row>
    <row r="117" ht="12.75">
      <c r="B117" s="44"/>
    </row>
    <row r="118" ht="12.75">
      <c r="B118" s="44"/>
    </row>
    <row r="119" ht="12.75">
      <c r="B119" s="44"/>
    </row>
    <row r="120" ht="12.75">
      <c r="B120" s="44"/>
    </row>
    <row r="121" ht="12.75">
      <c r="B121" s="44"/>
    </row>
    <row r="122" ht="12.75">
      <c r="B122" s="44"/>
    </row>
    <row r="123" ht="12.75">
      <c r="B123" s="44"/>
    </row>
    <row r="124" ht="12.75">
      <c r="B124" s="44"/>
    </row>
    <row r="125" ht="12.75">
      <c r="B125" s="44"/>
    </row>
    <row r="126" ht="12.75">
      <c r="B126" s="44"/>
    </row>
    <row r="127" ht="12.75">
      <c r="B127" s="44"/>
    </row>
    <row r="128" ht="12.75">
      <c r="B128" s="44"/>
    </row>
    <row r="129" ht="12.75">
      <c r="B129" s="44"/>
    </row>
    <row r="130" ht="12.75">
      <c r="B130" s="44"/>
    </row>
  </sheetData>
  <mergeCells count="2">
    <mergeCell ref="B4:E5"/>
    <mergeCell ref="B76:E77"/>
  </mergeCells>
  <printOptions/>
  <pageMargins left="0.5" right="0.5" top="0.75" bottom="0.75" header="0.5" footer="0.5"/>
  <pageSetup fitToHeight="1"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B2:H65"/>
  <sheetViews>
    <sheetView tabSelected="1" zoomScale="80" zoomScaleNormal="80" workbookViewId="0" topLeftCell="A1">
      <selection activeCell="B19" sqref="B19"/>
    </sheetView>
  </sheetViews>
  <sheetFormatPr defaultColWidth="9.140625" defaultRowHeight="12.75"/>
  <cols>
    <col min="1" max="1" width="9.140625" style="7" customWidth="1"/>
    <col min="2" max="2" width="41.28125" style="7" customWidth="1"/>
    <col min="3" max="4" width="14.57421875" style="7" customWidth="1"/>
    <col min="5" max="5" width="1.57421875" style="7" customWidth="1"/>
    <col min="6" max="7" width="14.57421875" style="7" customWidth="1"/>
    <col min="8" max="8" width="9.28125" style="7" customWidth="1"/>
    <col min="9" max="16384" width="9.140625" style="7" customWidth="1"/>
  </cols>
  <sheetData>
    <row r="2" spans="2:8" ht="12.75">
      <c r="B2" s="1" t="s">
        <v>0</v>
      </c>
      <c r="C2" s="1"/>
      <c r="D2" s="1"/>
      <c r="E2" s="1"/>
      <c r="F2" s="1"/>
      <c r="G2" s="1"/>
      <c r="H2" s="1"/>
    </row>
    <row r="3" spans="2:8" ht="12.75">
      <c r="B3" s="1"/>
      <c r="C3" s="1"/>
      <c r="D3" s="1"/>
      <c r="E3" s="1"/>
      <c r="F3" s="1"/>
      <c r="G3" s="1"/>
      <c r="H3" s="1"/>
    </row>
    <row r="4" spans="2:8" ht="12.75">
      <c r="B4" s="80" t="s">
        <v>132</v>
      </c>
      <c r="C4" s="79"/>
      <c r="D4" s="79"/>
      <c r="E4" s="79"/>
      <c r="F4" s="79"/>
      <c r="G4" s="79"/>
      <c r="H4" s="19"/>
    </row>
    <row r="5" spans="2:8" ht="12.75">
      <c r="B5" s="79"/>
      <c r="C5" s="79"/>
      <c r="D5" s="79"/>
      <c r="E5" s="79"/>
      <c r="F5" s="79"/>
      <c r="G5" s="79"/>
      <c r="H5" s="19"/>
    </row>
    <row r="6" spans="2:8" ht="12.75">
      <c r="B6" s="2"/>
      <c r="C6" s="2"/>
      <c r="D6" s="2"/>
      <c r="E6" s="2"/>
      <c r="F6" s="2"/>
      <c r="G6" s="2"/>
      <c r="H6" s="2"/>
    </row>
    <row r="7" spans="2:8" ht="12.75">
      <c r="B7" s="9"/>
      <c r="C7" s="9"/>
      <c r="D7" s="9"/>
      <c r="E7" s="9"/>
      <c r="F7" s="9"/>
      <c r="G7" s="9"/>
      <c r="H7" s="9"/>
    </row>
    <row r="8" spans="2:8" ht="12.75">
      <c r="B8" s="1" t="s">
        <v>61</v>
      </c>
      <c r="C8" s="4"/>
      <c r="D8" s="4"/>
      <c r="E8" s="1"/>
      <c r="F8" s="1"/>
      <c r="G8" s="1"/>
      <c r="H8" s="1"/>
    </row>
    <row r="9" spans="2:8" ht="12.75">
      <c r="B9" s="1"/>
      <c r="C9" s="1"/>
      <c r="D9" s="1"/>
      <c r="E9" s="1"/>
      <c r="F9" s="6"/>
      <c r="G9" s="1"/>
      <c r="H9" s="1"/>
    </row>
    <row r="10" spans="2:8" ht="12.75">
      <c r="B10" s="1"/>
      <c r="C10" s="81" t="s">
        <v>44</v>
      </c>
      <c r="D10" s="81"/>
      <c r="E10" s="5"/>
      <c r="F10" s="81" t="s">
        <v>134</v>
      </c>
      <c r="G10" s="81"/>
      <c r="H10" s="6"/>
    </row>
    <row r="11" spans="2:8" ht="13.5" thickBot="1">
      <c r="B11" s="6"/>
      <c r="C11" s="51" t="s">
        <v>131</v>
      </c>
      <c r="D11" s="55" t="s">
        <v>133</v>
      </c>
      <c r="E11" s="5"/>
      <c r="F11" s="51" t="str">
        <f>+C11</f>
        <v>30.09.2004</v>
      </c>
      <c r="G11" s="51" t="str">
        <f>+D11</f>
        <v>30.09.2003</v>
      </c>
      <c r="H11" s="5"/>
    </row>
    <row r="12" spans="3:8" ht="12.75">
      <c r="C12" s="14" t="s">
        <v>8</v>
      </c>
      <c r="D12" s="56" t="str">
        <f>+C12</f>
        <v>RM'000</v>
      </c>
      <c r="F12" s="14" t="str">
        <f>+D12</f>
        <v>RM'000</v>
      </c>
      <c r="G12" s="14" t="str">
        <f>+F12</f>
        <v>RM'000</v>
      </c>
      <c r="H12" s="5"/>
    </row>
    <row r="13" spans="3:8" ht="12.75">
      <c r="C13" s="5"/>
      <c r="D13" s="61"/>
      <c r="F13" s="5"/>
      <c r="G13" s="5"/>
      <c r="H13" s="5"/>
    </row>
    <row r="14" spans="2:8" ht="13.5" thickBot="1">
      <c r="B14" s="1" t="s">
        <v>75</v>
      </c>
      <c r="C14" s="32">
        <f>440668+800</f>
        <v>441468</v>
      </c>
      <c r="D14" s="30">
        <v>448686</v>
      </c>
      <c r="E14" s="15"/>
      <c r="F14" s="32">
        <f>1335940+800</f>
        <v>1336740</v>
      </c>
      <c r="G14" s="30">
        <v>1334732</v>
      </c>
      <c r="H14" s="23"/>
    </row>
    <row r="15" spans="3:8" ht="13.5" thickTop="1">
      <c r="C15" s="15"/>
      <c r="D15" s="23"/>
      <c r="E15" s="15"/>
      <c r="F15" s="15"/>
      <c r="G15" s="23"/>
      <c r="H15" s="23"/>
    </row>
    <row r="16" spans="2:8" ht="12.75">
      <c r="B16" s="1" t="s">
        <v>36</v>
      </c>
      <c r="C16" s="15"/>
      <c r="D16" s="23"/>
      <c r="E16" s="15"/>
      <c r="F16" s="15"/>
      <c r="G16" s="23"/>
      <c r="H16" s="23"/>
    </row>
    <row r="17" spans="3:8" ht="12.75">
      <c r="C17" s="15"/>
      <c r="D17" s="23"/>
      <c r="E17" s="15"/>
      <c r="F17" s="15"/>
      <c r="G17" s="23"/>
      <c r="H17" s="23"/>
    </row>
    <row r="18" spans="2:8" ht="12.75">
      <c r="B18" s="7" t="s">
        <v>51</v>
      </c>
      <c r="C18" s="15">
        <v>573</v>
      </c>
      <c r="D18" s="23">
        <v>424</v>
      </c>
      <c r="E18" s="15"/>
      <c r="F18" s="15">
        <v>4395</v>
      </c>
      <c r="G18" s="23">
        <v>512</v>
      </c>
      <c r="H18" s="23"/>
    </row>
    <row r="19" spans="2:8" ht="12.75">
      <c r="B19" s="13" t="s">
        <v>120</v>
      </c>
      <c r="C19" s="15">
        <f>16281+800</f>
        <v>17081</v>
      </c>
      <c r="D19" s="23">
        <v>14967</v>
      </c>
      <c r="E19" s="15"/>
      <c r="F19" s="15">
        <f>39513+800</f>
        <v>40313</v>
      </c>
      <c r="G19" s="23">
        <v>40317</v>
      </c>
      <c r="H19" s="23"/>
    </row>
    <row r="20" spans="2:8" ht="12.75">
      <c r="B20" s="7" t="s">
        <v>50</v>
      </c>
      <c r="C20" s="10">
        <f>-16951+1</f>
        <v>-16950</v>
      </c>
      <c r="D20" s="24">
        <v>-15091</v>
      </c>
      <c r="E20" s="15"/>
      <c r="F20" s="10">
        <f>-39289+1</f>
        <v>-39288</v>
      </c>
      <c r="G20" s="24">
        <v>-39239</v>
      </c>
      <c r="H20" s="23"/>
    </row>
    <row r="21" spans="3:8" ht="12.75">
      <c r="C21" s="15"/>
      <c r="D21" s="23"/>
      <c r="E21" s="15"/>
      <c r="F21" s="15"/>
      <c r="G21" s="23"/>
      <c r="H21" s="23"/>
    </row>
    <row r="22" spans="3:8" ht="12.75">
      <c r="C22" s="15">
        <f>SUM(C18:C20)</f>
        <v>704</v>
      </c>
      <c r="D22" s="23">
        <f>SUM(D18:D20)</f>
        <v>300</v>
      </c>
      <c r="E22" s="15"/>
      <c r="F22" s="15">
        <f>SUM(F18:F20)</f>
        <v>5420</v>
      </c>
      <c r="G22" s="23">
        <f>SUM(G18:G20)</f>
        <v>1590</v>
      </c>
      <c r="H22" s="23"/>
    </row>
    <row r="23" spans="2:8" ht="12.75">
      <c r="B23" s="78" t="s">
        <v>109</v>
      </c>
      <c r="C23" s="15"/>
      <c r="D23" s="23"/>
      <c r="E23" s="15"/>
      <c r="F23" s="15"/>
      <c r="G23" s="23"/>
      <c r="H23" s="23"/>
    </row>
    <row r="24" spans="2:8" ht="12.75">
      <c r="B24" s="78"/>
      <c r="C24" s="15"/>
      <c r="D24" s="23"/>
      <c r="E24" s="15"/>
      <c r="F24" s="15"/>
      <c r="G24" s="23"/>
      <c r="H24" s="23"/>
    </row>
    <row r="25" spans="3:8" ht="12.75">
      <c r="C25" s="15"/>
      <c r="D25" s="23"/>
      <c r="E25" s="15"/>
      <c r="F25" s="15"/>
      <c r="G25" s="23"/>
      <c r="H25" s="23"/>
    </row>
    <row r="26" spans="2:8" ht="12.75">
      <c r="B26" s="25" t="s">
        <v>62</v>
      </c>
      <c r="C26" s="15">
        <f>'General fund Revenue Account'!C40</f>
        <v>8085</v>
      </c>
      <c r="D26" s="15">
        <f>'General fund Revenue Account'!D40</f>
        <v>8070</v>
      </c>
      <c r="E26" s="15"/>
      <c r="F26" s="15">
        <f>'General fund Revenue Account'!F40</f>
        <v>-4187</v>
      </c>
      <c r="G26" s="15">
        <f>'General fund Revenue Account'!G40</f>
        <v>15405</v>
      </c>
      <c r="H26" s="23"/>
    </row>
    <row r="27" spans="2:8" ht="12.75">
      <c r="B27" s="25" t="s">
        <v>125</v>
      </c>
      <c r="C27" s="10">
        <f>'Life Fund Revenue Account'!C47</f>
        <v>0</v>
      </c>
      <c r="D27" s="10">
        <f>'Life Fund Revenue Account'!D47</f>
        <v>0</v>
      </c>
      <c r="E27" s="15"/>
      <c r="F27" s="10">
        <f>'Life Fund Revenue Account'!F47</f>
        <v>0</v>
      </c>
      <c r="G27" s="10">
        <f>'Life Fund Revenue Account'!G47</f>
        <v>0</v>
      </c>
      <c r="H27" s="23"/>
    </row>
    <row r="28" spans="2:8" ht="12.75">
      <c r="B28" s="25"/>
      <c r="C28" s="16"/>
      <c r="D28" s="16"/>
      <c r="E28" s="16"/>
      <c r="F28" s="16"/>
      <c r="G28" s="16"/>
      <c r="H28" s="23"/>
    </row>
    <row r="29" spans="2:8" ht="12.75">
      <c r="B29" s="1" t="s">
        <v>123</v>
      </c>
      <c r="C29" s="23">
        <f>+C22+C26+C27</f>
        <v>8789</v>
      </c>
      <c r="D29" s="23">
        <f>+D22+D26+D27</f>
        <v>8370</v>
      </c>
      <c r="E29" s="15"/>
      <c r="F29" s="23">
        <f>+F22+F26+F27</f>
        <v>1233</v>
      </c>
      <c r="G29" s="23">
        <f>+G22+G26+G27</f>
        <v>16995</v>
      </c>
      <c r="H29" s="23"/>
    </row>
    <row r="30" spans="3:8" ht="12.75">
      <c r="C30" s="15"/>
      <c r="D30" s="23"/>
      <c r="E30" s="15"/>
      <c r="F30" s="15"/>
      <c r="G30" s="23"/>
      <c r="H30" s="23"/>
    </row>
    <row r="31" spans="2:8" ht="12.75">
      <c r="B31" s="7" t="s">
        <v>53</v>
      </c>
      <c r="C31" s="15">
        <v>-2500</v>
      </c>
      <c r="D31" s="23">
        <v>-2996</v>
      </c>
      <c r="E31" s="15"/>
      <c r="F31" s="15">
        <v>-7973</v>
      </c>
      <c r="G31" s="23">
        <v>-9747</v>
      </c>
      <c r="H31" s="23"/>
    </row>
    <row r="32" spans="3:8" ht="12.75">
      <c r="C32" s="15"/>
      <c r="D32" s="23"/>
      <c r="E32" s="15"/>
      <c r="F32" s="15"/>
      <c r="G32" s="23"/>
      <c r="H32" s="23"/>
    </row>
    <row r="33" spans="2:8" ht="27" customHeight="1">
      <c r="B33" s="33" t="s">
        <v>122</v>
      </c>
      <c r="C33" s="10">
        <v>-473</v>
      </c>
      <c r="D33" s="72">
        <v>289</v>
      </c>
      <c r="E33" s="15"/>
      <c r="F33" s="10">
        <v>-2812</v>
      </c>
      <c r="G33" s="72">
        <f>420-G39</f>
        <v>420</v>
      </c>
      <c r="H33" s="23"/>
    </row>
    <row r="34" spans="3:8" ht="12.75">
      <c r="C34" s="16"/>
      <c r="D34" s="22"/>
      <c r="E34" s="15"/>
      <c r="F34" s="16"/>
      <c r="G34" s="22"/>
      <c r="H34" s="23"/>
    </row>
    <row r="35" spans="2:8" ht="12.75">
      <c r="B35" s="1" t="s">
        <v>110</v>
      </c>
      <c r="C35" s="15">
        <f>+C29+C31+C33</f>
        <v>5816</v>
      </c>
      <c r="D35" s="15">
        <f>SUM(D29:D33)</f>
        <v>5663</v>
      </c>
      <c r="E35" s="15"/>
      <c r="F35" s="15">
        <f>+F29+F31+F33</f>
        <v>-9552</v>
      </c>
      <c r="G35" s="15">
        <f>SUM(G29:G33)</f>
        <v>7668</v>
      </c>
      <c r="H35" s="23"/>
    </row>
    <row r="36" spans="3:8" ht="12.75">
      <c r="C36" s="15"/>
      <c r="D36" s="23"/>
      <c r="E36" s="15"/>
      <c r="F36" s="15"/>
      <c r="G36" s="23"/>
      <c r="H36" s="23"/>
    </row>
    <row r="37" spans="2:8" ht="12.75">
      <c r="B37" s="7" t="s">
        <v>63</v>
      </c>
      <c r="C37" s="15"/>
      <c r="D37" s="23"/>
      <c r="E37" s="15"/>
      <c r="F37" s="15"/>
      <c r="G37" s="23"/>
      <c r="H37" s="23"/>
    </row>
    <row r="38" spans="2:8" ht="12.75">
      <c r="B38" s="25" t="s">
        <v>117</v>
      </c>
      <c r="C38" s="64">
        <f>-3860-22</f>
        <v>-3882</v>
      </c>
      <c r="D38" s="59">
        <v>-225</v>
      </c>
      <c r="E38" s="15"/>
      <c r="F38" s="64">
        <f>-318-22</f>
        <v>-340</v>
      </c>
      <c r="G38" s="59">
        <v>-1223</v>
      </c>
      <c r="H38" s="23"/>
    </row>
    <row r="39" spans="2:8" ht="12.75">
      <c r="B39" s="25" t="s">
        <v>118</v>
      </c>
      <c r="C39" s="65">
        <v>-157</v>
      </c>
      <c r="D39" s="71">
        <v>0</v>
      </c>
      <c r="E39" s="15"/>
      <c r="F39" s="65">
        <v>-428</v>
      </c>
      <c r="G39" s="71">
        <v>0</v>
      </c>
      <c r="H39" s="23"/>
    </row>
    <row r="40" spans="2:8" ht="12.75">
      <c r="B40" s="25"/>
      <c r="C40" s="16"/>
      <c r="D40" s="73"/>
      <c r="E40" s="15"/>
      <c r="F40" s="16"/>
      <c r="G40" s="73"/>
      <c r="H40" s="23"/>
    </row>
    <row r="41" spans="3:8" ht="12.75">
      <c r="C41" s="10">
        <f>SUM(C38:C39)</f>
        <v>-4039</v>
      </c>
      <c r="D41" s="24">
        <f>SUM(D38:D39)</f>
        <v>-225</v>
      </c>
      <c r="E41" s="15"/>
      <c r="F41" s="10">
        <f>SUM(F38:F39)</f>
        <v>-768</v>
      </c>
      <c r="G41" s="24">
        <f>SUM(G38:G39)</f>
        <v>-1223</v>
      </c>
      <c r="H41" s="23"/>
    </row>
    <row r="42" spans="3:8" ht="12.75">
      <c r="C42" s="16"/>
      <c r="D42" s="22"/>
      <c r="E42" s="15"/>
      <c r="F42" s="16"/>
      <c r="G42" s="22"/>
      <c r="H42" s="23"/>
    </row>
    <row r="43" spans="2:8" ht="12.75">
      <c r="B43" s="1" t="s">
        <v>111</v>
      </c>
      <c r="C43" s="15">
        <f>+C35+C41</f>
        <v>1777</v>
      </c>
      <c r="D43" s="15">
        <f>+D35+D41</f>
        <v>5438</v>
      </c>
      <c r="E43" s="15"/>
      <c r="F43" s="15">
        <f>+F35+F41</f>
        <v>-10320</v>
      </c>
      <c r="G43" s="15">
        <f>+G35+G41</f>
        <v>6445</v>
      </c>
      <c r="H43" s="23"/>
    </row>
    <row r="44" spans="3:8" ht="12.75">
      <c r="C44" s="23"/>
      <c r="D44" s="23"/>
      <c r="E44" s="15"/>
      <c r="F44" s="23"/>
      <c r="G44" s="23"/>
      <c r="H44" s="23"/>
    </row>
    <row r="45" spans="2:8" ht="12.75">
      <c r="B45" s="7" t="s">
        <v>64</v>
      </c>
      <c r="C45" s="23">
        <f>8+1</f>
        <v>9</v>
      </c>
      <c r="D45" s="23">
        <v>198</v>
      </c>
      <c r="E45" s="15"/>
      <c r="F45" s="23">
        <f>-140+1</f>
        <v>-139</v>
      </c>
      <c r="G45" s="23">
        <v>371</v>
      </c>
      <c r="H45" s="23"/>
    </row>
    <row r="46" spans="3:8" ht="12.75">
      <c r="C46" s="23"/>
      <c r="D46" s="23"/>
      <c r="E46" s="15"/>
      <c r="F46" s="23"/>
      <c r="G46" s="23"/>
      <c r="H46" s="23"/>
    </row>
    <row r="47" spans="2:8" ht="13.5" thickBot="1">
      <c r="B47" s="1" t="s">
        <v>112</v>
      </c>
      <c r="C47" s="28">
        <f>+C43+C45</f>
        <v>1786</v>
      </c>
      <c r="D47" s="28">
        <f>+D43+D45</f>
        <v>5636</v>
      </c>
      <c r="E47" s="15"/>
      <c r="F47" s="28">
        <f>+F43+F45</f>
        <v>-10459</v>
      </c>
      <c r="G47" s="28">
        <f>+G43+G45</f>
        <v>6816</v>
      </c>
      <c r="H47" s="15"/>
    </row>
    <row r="48" spans="2:8" ht="13.5" thickTop="1">
      <c r="B48" s="13"/>
      <c r="C48" s="15"/>
      <c r="D48" s="15"/>
      <c r="E48" s="15"/>
      <c r="F48" s="15"/>
      <c r="G48" s="15"/>
      <c r="H48" s="15"/>
    </row>
    <row r="49" spans="2:8" ht="12.75">
      <c r="B49" s="34" t="s">
        <v>129</v>
      </c>
      <c r="C49" s="15"/>
      <c r="D49" s="15"/>
      <c r="E49" s="15"/>
      <c r="F49" s="15"/>
      <c r="G49" s="15"/>
      <c r="H49" s="15"/>
    </row>
    <row r="50" spans="2:8" ht="12.75">
      <c r="B50" s="26" t="s">
        <v>65</v>
      </c>
      <c r="C50" s="60">
        <f>C47/'Condensed Balance Sheet'!C62*100</f>
        <v>1.1736333348666357</v>
      </c>
      <c r="D50" s="60">
        <f>D47/'Condensed Balance Sheet'!C62*100</f>
        <v>3.703582013050592</v>
      </c>
      <c r="E50" s="66"/>
      <c r="F50" s="60">
        <f>F47/'Condensed Balance Sheet'!C62*100</f>
        <v>-6.87291772081195</v>
      </c>
      <c r="G50" s="60">
        <f>G47/'Condensed Balance Sheet'!C62*100</f>
        <v>4.478994854675805</v>
      </c>
      <c r="H50" s="15"/>
    </row>
    <row r="51" spans="2:8" ht="12.75">
      <c r="B51" s="25"/>
      <c r="C51" s="57"/>
      <c r="D51" s="57"/>
      <c r="E51" s="15"/>
      <c r="F51" s="57"/>
      <c r="G51" s="57"/>
      <c r="H51" s="15"/>
    </row>
    <row r="52" spans="2:8" ht="12.75">
      <c r="B52" s="25"/>
      <c r="C52" s="57"/>
      <c r="D52" s="57"/>
      <c r="E52" s="15"/>
      <c r="F52" s="57"/>
      <c r="G52" s="57"/>
      <c r="H52" s="15"/>
    </row>
    <row r="53" spans="2:8" ht="12.75">
      <c r="B53" s="78" t="s">
        <v>66</v>
      </c>
      <c r="C53" s="78"/>
      <c r="D53" s="78"/>
      <c r="E53" s="78"/>
      <c r="F53" s="78"/>
      <c r="G53" s="78"/>
      <c r="H53" s="23"/>
    </row>
    <row r="54" spans="2:8" ht="12.75">
      <c r="B54" s="79"/>
      <c r="C54" s="79"/>
      <c r="D54" s="79"/>
      <c r="E54" s="79"/>
      <c r="F54" s="79"/>
      <c r="G54" s="79"/>
      <c r="H54" s="23"/>
    </row>
    <row r="55" spans="3:8" ht="12.75">
      <c r="C55" s="15"/>
      <c r="D55" s="23"/>
      <c r="E55" s="15"/>
      <c r="F55" s="23"/>
      <c r="G55" s="23"/>
      <c r="H55" s="23"/>
    </row>
    <row r="56" spans="2:8" ht="12.75">
      <c r="B56" s="1" t="s">
        <v>67</v>
      </c>
      <c r="C56" s="15"/>
      <c r="D56" s="23"/>
      <c r="E56" s="15"/>
      <c r="F56" s="23"/>
      <c r="G56" s="23"/>
      <c r="H56" s="23"/>
    </row>
    <row r="57" spans="3:8" ht="12.75">
      <c r="C57" s="15"/>
      <c r="D57" s="23"/>
      <c r="E57" s="15"/>
      <c r="F57" s="23"/>
      <c r="G57" s="23"/>
      <c r="H57" s="23"/>
    </row>
    <row r="58" spans="3:8" ht="12.75">
      <c r="C58" s="15"/>
      <c r="D58" s="23"/>
      <c r="E58" s="15"/>
      <c r="F58" s="23"/>
      <c r="G58" s="23"/>
      <c r="H58" s="23"/>
    </row>
    <row r="59" spans="3:8" ht="12.75">
      <c r="C59" s="15"/>
      <c r="D59" s="23"/>
      <c r="E59" s="15"/>
      <c r="F59" s="23"/>
      <c r="G59" s="23"/>
      <c r="H59" s="23"/>
    </row>
    <row r="60" spans="3:8" ht="12.75">
      <c r="C60" s="15"/>
      <c r="D60" s="15"/>
      <c r="E60" s="15"/>
      <c r="F60" s="23"/>
      <c r="G60" s="15"/>
      <c r="H60" s="15"/>
    </row>
    <row r="61" spans="3:8" ht="12.75">
      <c r="C61" s="15"/>
      <c r="D61" s="15"/>
      <c r="E61" s="15"/>
      <c r="F61" s="23"/>
      <c r="G61" s="15"/>
      <c r="H61" s="15"/>
    </row>
    <row r="62" spans="3:8" ht="12.75">
      <c r="C62" s="15"/>
      <c r="D62" s="15"/>
      <c r="E62" s="15"/>
      <c r="F62" s="23"/>
      <c r="G62" s="15"/>
      <c r="H62" s="15"/>
    </row>
    <row r="63" spans="3:6" ht="12.75">
      <c r="C63" s="15"/>
      <c r="D63" s="15"/>
      <c r="E63" s="15"/>
      <c r="F63" s="23"/>
    </row>
    <row r="64" spans="3:6" ht="12.75">
      <c r="C64" s="15"/>
      <c r="D64" s="15"/>
      <c r="E64" s="15"/>
      <c r="F64" s="23"/>
    </row>
    <row r="65" spans="3:6" ht="12.75">
      <c r="C65" s="15"/>
      <c r="D65" s="15"/>
      <c r="E65" s="15"/>
      <c r="F65" s="23"/>
    </row>
  </sheetData>
  <mergeCells count="5">
    <mergeCell ref="B53:G54"/>
    <mergeCell ref="B4:G5"/>
    <mergeCell ref="C10:D10"/>
    <mergeCell ref="F10:G10"/>
    <mergeCell ref="B23:B24"/>
  </mergeCells>
  <printOptions/>
  <pageMargins left="0.5" right="0.5" top="1" bottom="1" header="0.5" footer="0.5"/>
  <pageSetup fitToHeight="1" fitToWidth="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2:I52"/>
  <sheetViews>
    <sheetView zoomScale="80" zoomScaleNormal="80" workbookViewId="0" topLeftCell="A23">
      <selection activeCell="B33" sqref="B33"/>
    </sheetView>
  </sheetViews>
  <sheetFormatPr defaultColWidth="9.140625" defaultRowHeight="12.75"/>
  <cols>
    <col min="1" max="1" width="7.7109375" style="7" customWidth="1"/>
    <col min="2" max="2" width="39.7109375" style="7" customWidth="1"/>
    <col min="3" max="4" width="14.57421875" style="7" customWidth="1"/>
    <col min="5" max="5" width="1.7109375" style="7" customWidth="1"/>
    <col min="6" max="7" width="14.57421875" style="7" customWidth="1"/>
    <col min="8" max="62" width="16.140625" style="7" customWidth="1"/>
    <col min="63" max="16384" width="3.57421875" style="7" customWidth="1"/>
  </cols>
  <sheetData>
    <row r="2" spans="1:7" ht="12.75">
      <c r="A2" s="1"/>
      <c r="B2" s="1" t="s">
        <v>0</v>
      </c>
      <c r="C2" s="1"/>
      <c r="D2" s="1"/>
      <c r="E2" s="1"/>
      <c r="F2" s="1"/>
      <c r="G2" s="1"/>
    </row>
    <row r="3" spans="1:7" ht="12.75">
      <c r="A3" s="1"/>
      <c r="B3" s="1"/>
      <c r="C3" s="1"/>
      <c r="D3" s="1"/>
      <c r="E3" s="1"/>
      <c r="F3" s="1"/>
      <c r="G3" s="1"/>
    </row>
    <row r="4" spans="1:7" ht="12.75" customHeight="1">
      <c r="A4" s="1"/>
      <c r="B4" s="80" t="s">
        <v>132</v>
      </c>
      <c r="C4" s="79"/>
      <c r="D4" s="79"/>
      <c r="E4" s="79"/>
      <c r="F4" s="79"/>
      <c r="G4" s="79"/>
    </row>
    <row r="5" spans="1:7" ht="12.75">
      <c r="A5" s="1"/>
      <c r="B5" s="79"/>
      <c r="C5" s="79"/>
      <c r="D5" s="79"/>
      <c r="E5" s="79"/>
      <c r="F5" s="79"/>
      <c r="G5" s="79"/>
    </row>
    <row r="6" spans="1:7" ht="12.75">
      <c r="A6" s="1"/>
      <c r="B6" s="2"/>
      <c r="C6" s="2"/>
      <c r="D6" s="2"/>
      <c r="E6" s="2"/>
      <c r="F6" s="2"/>
      <c r="G6" s="2"/>
    </row>
    <row r="7" spans="1:7" ht="12.75">
      <c r="A7" s="1"/>
      <c r="B7" s="9"/>
      <c r="C7" s="9"/>
      <c r="D7" s="9"/>
      <c r="E7" s="9"/>
      <c r="F7" s="9"/>
      <c r="G7" s="9"/>
    </row>
    <row r="8" spans="1:7" ht="12.75">
      <c r="A8" s="1"/>
      <c r="B8" s="1" t="s">
        <v>57</v>
      </c>
      <c r="C8" s="4"/>
      <c r="D8" s="4"/>
      <c r="E8" s="1"/>
      <c r="F8" s="1"/>
      <c r="G8" s="1"/>
    </row>
    <row r="9" spans="1:7" ht="12.75">
      <c r="A9" s="1"/>
      <c r="B9" s="1"/>
      <c r="C9" s="1"/>
      <c r="D9" s="1"/>
      <c r="E9" s="1"/>
      <c r="F9" s="6"/>
      <c r="G9" s="1"/>
    </row>
    <row r="10" spans="1:7" ht="12.75">
      <c r="A10" s="1"/>
      <c r="B10" s="1"/>
      <c r="C10" s="81" t="s">
        <v>44</v>
      </c>
      <c r="D10" s="81"/>
      <c r="E10" s="5"/>
      <c r="F10" s="81" t="s">
        <v>134</v>
      </c>
      <c r="G10" s="81"/>
    </row>
    <row r="11" spans="1:7" ht="13.5" thickBot="1">
      <c r="A11" s="6"/>
      <c r="B11" s="6"/>
      <c r="C11" s="51" t="s">
        <v>131</v>
      </c>
      <c r="D11" s="51" t="s">
        <v>133</v>
      </c>
      <c r="E11" s="5"/>
      <c r="F11" s="51" t="str">
        <f>+C11</f>
        <v>30.09.2004</v>
      </c>
      <c r="G11" s="51" t="str">
        <f>+D11</f>
        <v>30.09.2003</v>
      </c>
    </row>
    <row r="12" spans="1:7" ht="12.75">
      <c r="A12" s="6"/>
      <c r="C12" s="14" t="s">
        <v>8</v>
      </c>
      <c r="D12" s="56" t="str">
        <f>+C12</f>
        <v>RM'000</v>
      </c>
      <c r="F12" s="14" t="str">
        <f>+D12</f>
        <v>RM'000</v>
      </c>
      <c r="G12" s="14" t="str">
        <f>+F12</f>
        <v>RM'000</v>
      </c>
    </row>
    <row r="13" spans="1:7" ht="12.75">
      <c r="A13" s="6"/>
      <c r="C13" s="14"/>
      <c r="D13" s="56"/>
      <c r="F13" s="14"/>
      <c r="G13" s="14"/>
    </row>
    <row r="14" spans="1:9" ht="12.75">
      <c r="A14" s="6"/>
      <c r="B14" s="7" t="s">
        <v>45</v>
      </c>
      <c r="C14" s="17">
        <v>83951</v>
      </c>
      <c r="D14" s="22">
        <v>106704</v>
      </c>
      <c r="E14" s="15"/>
      <c r="F14" s="17">
        <v>288016</v>
      </c>
      <c r="G14" s="22">
        <v>340835</v>
      </c>
      <c r="I14" s="62"/>
    </row>
    <row r="15" spans="1:7" ht="12.75">
      <c r="A15" s="6"/>
      <c r="B15" s="7" t="s">
        <v>46</v>
      </c>
      <c r="C15" s="63">
        <v>-17621</v>
      </c>
      <c r="D15" s="24">
        <v>-24832</v>
      </c>
      <c r="E15" s="16"/>
      <c r="F15" s="63">
        <v>-80822</v>
      </c>
      <c r="G15" s="24">
        <v>-83853</v>
      </c>
    </row>
    <row r="16" spans="3:7" ht="12.75">
      <c r="C16" s="16"/>
      <c r="D16" s="22"/>
      <c r="E16" s="16"/>
      <c r="F16" s="16"/>
      <c r="G16" s="22"/>
    </row>
    <row r="17" spans="2:7" ht="12.75">
      <c r="B17" s="7" t="s">
        <v>47</v>
      </c>
      <c r="C17" s="15">
        <f>+C14+C15</f>
        <v>66330</v>
      </c>
      <c r="D17" s="15">
        <f>+D14+D15</f>
        <v>81872</v>
      </c>
      <c r="E17" s="15"/>
      <c r="F17" s="15">
        <f>+F14+F15</f>
        <v>207194</v>
      </c>
      <c r="G17" s="15">
        <f>+G14+G15</f>
        <v>256982</v>
      </c>
    </row>
    <row r="18" spans="2:7" ht="12.75">
      <c r="B18" s="25"/>
      <c r="C18" s="15"/>
      <c r="D18" s="23"/>
      <c r="E18" s="15"/>
      <c r="F18" s="15"/>
      <c r="G18" s="23"/>
    </row>
    <row r="19" spans="2:7" ht="25.5">
      <c r="B19" s="53" t="s">
        <v>119</v>
      </c>
      <c r="C19" s="10">
        <v>9272</v>
      </c>
      <c r="D19" s="24">
        <v>3620</v>
      </c>
      <c r="E19" s="15"/>
      <c r="F19" s="10">
        <v>36792</v>
      </c>
      <c r="G19" s="24">
        <v>-1371</v>
      </c>
    </row>
    <row r="20" spans="3:7" ht="12.75">
      <c r="C20" s="16"/>
      <c r="D20" s="22"/>
      <c r="E20" s="15"/>
      <c r="F20" s="16"/>
      <c r="G20" s="22"/>
    </row>
    <row r="21" spans="2:7" ht="12.75">
      <c r="B21" s="7" t="s">
        <v>58</v>
      </c>
      <c r="C21" s="15">
        <f>+C17+C19</f>
        <v>75602</v>
      </c>
      <c r="D21" s="15">
        <f>+D17+D19</f>
        <v>85492</v>
      </c>
      <c r="E21" s="15"/>
      <c r="F21" s="15">
        <f>+F17+F19</f>
        <v>243986</v>
      </c>
      <c r="G21" s="15">
        <f>+G17+G19</f>
        <v>255611</v>
      </c>
    </row>
    <row r="22" spans="3:7" ht="12.75">
      <c r="C22" s="15"/>
      <c r="D22" s="23"/>
      <c r="E22" s="15"/>
      <c r="F22" s="15"/>
      <c r="G22" s="23"/>
    </row>
    <row r="23" spans="2:7" ht="12.75">
      <c r="B23" s="19" t="s">
        <v>59</v>
      </c>
      <c r="C23" s="15">
        <v>-43430</v>
      </c>
      <c r="D23" s="23">
        <v>-59467</v>
      </c>
      <c r="E23" s="15"/>
      <c r="F23" s="15">
        <v>-174340</v>
      </c>
      <c r="G23" s="23">
        <v>-188488</v>
      </c>
    </row>
    <row r="24" spans="2:7" ht="12.75">
      <c r="B24" s="7" t="s">
        <v>60</v>
      </c>
      <c r="C24" s="10">
        <v>-7661</v>
      </c>
      <c r="D24" s="24">
        <v>-9419</v>
      </c>
      <c r="E24" s="15"/>
      <c r="F24" s="10">
        <v>-21770</v>
      </c>
      <c r="G24" s="24">
        <v>-26934</v>
      </c>
    </row>
    <row r="25" spans="3:7" ht="12.75">
      <c r="C25" s="16"/>
      <c r="D25" s="22"/>
      <c r="E25" s="16"/>
      <c r="F25" s="16"/>
      <c r="G25" s="22"/>
    </row>
    <row r="26" spans="2:7" ht="25.5">
      <c r="B26" s="53" t="s">
        <v>115</v>
      </c>
      <c r="C26" s="16">
        <f>+C21+C23+C24</f>
        <v>24511</v>
      </c>
      <c r="D26" s="16">
        <f>+D21+D23+D24</f>
        <v>16606</v>
      </c>
      <c r="E26" s="16"/>
      <c r="F26" s="16">
        <f>+F21+F23+F24</f>
        <v>47876</v>
      </c>
      <c r="G26" s="16">
        <f>+G21+G23+G24</f>
        <v>40189</v>
      </c>
    </row>
    <row r="27" spans="3:7" ht="12.75">
      <c r="C27" s="16"/>
      <c r="D27" s="22"/>
      <c r="E27" s="16"/>
      <c r="F27" s="16"/>
      <c r="G27" s="22"/>
    </row>
    <row r="28" spans="2:7" ht="12.75">
      <c r="B28" s="7" t="s">
        <v>50</v>
      </c>
      <c r="C28" s="10">
        <v>-20315</v>
      </c>
      <c r="D28" s="24">
        <v>-15707</v>
      </c>
      <c r="E28" s="16"/>
      <c r="F28" s="10">
        <v>-55673</v>
      </c>
      <c r="G28" s="24">
        <v>-55180</v>
      </c>
    </row>
    <row r="29" spans="1:7" ht="12.75">
      <c r="A29" s="1"/>
      <c r="C29" s="16"/>
      <c r="D29" s="22"/>
      <c r="E29" s="16"/>
      <c r="F29" s="16"/>
      <c r="G29" s="22"/>
    </row>
    <row r="30" spans="2:7" ht="12.75">
      <c r="B30" s="7" t="s">
        <v>144</v>
      </c>
      <c r="C30" s="22">
        <f>+C26+C28</f>
        <v>4196</v>
      </c>
      <c r="D30" s="22">
        <f>+D26+D28</f>
        <v>899</v>
      </c>
      <c r="E30" s="16"/>
      <c r="F30" s="22">
        <f>+F26+F28</f>
        <v>-7797</v>
      </c>
      <c r="G30" s="22">
        <f>+G26+G28</f>
        <v>-14991</v>
      </c>
    </row>
    <row r="31" spans="3:7" ht="12.75">
      <c r="C31" s="22"/>
      <c r="D31" s="22"/>
      <c r="E31" s="16"/>
      <c r="F31" s="22"/>
      <c r="G31" s="22"/>
    </row>
    <row r="32" spans="2:7" ht="12.75">
      <c r="B32" s="7" t="s">
        <v>51</v>
      </c>
      <c r="C32" s="16">
        <v>6554</v>
      </c>
      <c r="D32" s="16">
        <v>3926</v>
      </c>
      <c r="E32" s="16"/>
      <c r="F32" s="16">
        <v>17652</v>
      </c>
      <c r="G32" s="16">
        <v>16308</v>
      </c>
    </row>
    <row r="33" spans="2:7" ht="12.75">
      <c r="B33" s="13" t="s">
        <v>120</v>
      </c>
      <c r="C33" s="10">
        <v>-2665</v>
      </c>
      <c r="D33" s="10">
        <v>3245</v>
      </c>
      <c r="E33" s="16"/>
      <c r="F33" s="10">
        <v>-14042</v>
      </c>
      <c r="G33" s="10">
        <v>14088</v>
      </c>
    </row>
    <row r="34" spans="2:7" ht="12.75">
      <c r="B34" s="13"/>
      <c r="C34" s="16"/>
      <c r="D34" s="16"/>
      <c r="E34" s="16"/>
      <c r="F34" s="16"/>
      <c r="G34" s="16"/>
    </row>
    <row r="35" spans="2:7" ht="12.75">
      <c r="B35" s="13" t="s">
        <v>113</v>
      </c>
      <c r="C35" s="16">
        <f>+C30+C32+C33</f>
        <v>8085</v>
      </c>
      <c r="D35" s="16">
        <f>+D30+D32+D33</f>
        <v>8070</v>
      </c>
      <c r="E35" s="16"/>
      <c r="F35" s="16">
        <f>+F30+F32+F33</f>
        <v>-4187</v>
      </c>
      <c r="G35" s="16">
        <f>+G30+G32+G33</f>
        <v>15405</v>
      </c>
    </row>
    <row r="36" spans="2:7" ht="12.75">
      <c r="B36" s="13"/>
      <c r="C36" s="16"/>
      <c r="D36" s="16"/>
      <c r="E36" s="16"/>
      <c r="F36" s="16"/>
      <c r="G36" s="16"/>
    </row>
    <row r="37" spans="2:7" ht="12.75">
      <c r="B37" s="13" t="s">
        <v>53</v>
      </c>
      <c r="C37" s="16">
        <v>0</v>
      </c>
      <c r="D37" s="16">
        <v>0</v>
      </c>
      <c r="E37" s="16"/>
      <c r="F37" s="16">
        <v>0</v>
      </c>
      <c r="G37" s="16">
        <v>0</v>
      </c>
    </row>
    <row r="38" spans="2:7" ht="12.75">
      <c r="B38" s="26"/>
      <c r="C38" s="10"/>
      <c r="D38" s="10"/>
      <c r="E38" s="16"/>
      <c r="F38" s="10"/>
      <c r="G38" s="10"/>
    </row>
    <row r="39" spans="2:7" ht="16.5" customHeight="1">
      <c r="B39" s="78" t="s">
        <v>124</v>
      </c>
      <c r="C39" s="16"/>
      <c r="D39" s="16"/>
      <c r="E39" s="16"/>
      <c r="F39" s="16"/>
      <c r="G39" s="16"/>
    </row>
    <row r="40" spans="2:7" ht="21.75" customHeight="1" thickBot="1">
      <c r="B40" s="78"/>
      <c r="C40" s="30">
        <f>+C35+C37</f>
        <v>8085</v>
      </c>
      <c r="D40" s="30">
        <f>+D35+D37</f>
        <v>8070</v>
      </c>
      <c r="E40" s="16"/>
      <c r="F40" s="30">
        <f>+F35+F37</f>
        <v>-4187</v>
      </c>
      <c r="G40" s="30">
        <f>+G35+G37</f>
        <v>15405</v>
      </c>
    </row>
    <row r="41" spans="2:7" ht="13.5" thickTop="1">
      <c r="B41" s="29"/>
      <c r="C41" s="22"/>
      <c r="D41" s="22"/>
      <c r="E41" s="16"/>
      <c r="F41" s="22"/>
      <c r="G41" s="22"/>
    </row>
    <row r="42" spans="2:7" ht="12.75">
      <c r="B42" s="14"/>
      <c r="C42" s="16"/>
      <c r="D42" s="20"/>
      <c r="E42" s="20"/>
      <c r="F42" s="16"/>
      <c r="G42" s="20"/>
    </row>
    <row r="43" spans="2:7" ht="12.75">
      <c r="B43" s="78" t="s">
        <v>101</v>
      </c>
      <c r="C43" s="79"/>
      <c r="D43" s="79"/>
      <c r="E43" s="79"/>
      <c r="F43" s="79"/>
      <c r="G43" s="79"/>
    </row>
    <row r="44" spans="2:7" ht="12.75">
      <c r="B44" s="79"/>
      <c r="C44" s="79"/>
      <c r="D44" s="79"/>
      <c r="E44" s="79"/>
      <c r="F44" s="79"/>
      <c r="G44" s="79"/>
    </row>
    <row r="45" spans="3:7" ht="12.75">
      <c r="C45" s="20"/>
      <c r="D45" s="20"/>
      <c r="E45" s="20"/>
      <c r="F45" s="20"/>
      <c r="G45" s="20"/>
    </row>
    <row r="46" spans="3:7" ht="12.75">
      <c r="C46" s="20"/>
      <c r="D46" s="20"/>
      <c r="E46" s="20"/>
      <c r="F46" s="20"/>
      <c r="G46" s="20"/>
    </row>
    <row r="47" spans="3:7" ht="12.75">
      <c r="C47" s="20"/>
      <c r="D47" s="20"/>
      <c r="E47" s="20"/>
      <c r="F47" s="20"/>
      <c r="G47" s="20"/>
    </row>
    <row r="48" spans="3:7" ht="12.75">
      <c r="C48" s="20"/>
      <c r="D48" s="20"/>
      <c r="E48" s="20"/>
      <c r="F48" s="20"/>
      <c r="G48" s="20"/>
    </row>
    <row r="49" spans="3:7" ht="12.75">
      <c r="C49" s="20"/>
      <c r="D49" s="20"/>
      <c r="E49" s="20"/>
      <c r="F49" s="20"/>
      <c r="G49" s="20"/>
    </row>
    <row r="50" spans="3:7" ht="12.75">
      <c r="C50" s="20"/>
      <c r="D50" s="20"/>
      <c r="E50" s="20"/>
      <c r="F50" s="20"/>
      <c r="G50" s="20"/>
    </row>
    <row r="51" spans="3:7" ht="12.75">
      <c r="C51" s="20"/>
      <c r="D51" s="20"/>
      <c r="E51" s="20"/>
      <c r="F51" s="20"/>
      <c r="G51" s="20"/>
    </row>
    <row r="52" spans="3:7" ht="12.75">
      <c r="C52" s="20"/>
      <c r="D52" s="20"/>
      <c r="E52" s="20"/>
      <c r="F52" s="20"/>
      <c r="G52" s="20"/>
    </row>
  </sheetData>
  <mergeCells count="5">
    <mergeCell ref="B43:G44"/>
    <mergeCell ref="B4:G5"/>
    <mergeCell ref="C10:D10"/>
    <mergeCell ref="F10:G10"/>
    <mergeCell ref="B39:B40"/>
  </mergeCells>
  <printOptions/>
  <pageMargins left="0.5" right="0.5" top="1" bottom="1" header="0.5" footer="0.5"/>
  <pageSetup fitToHeight="1" fitToWidth="1" horizontalDpi="300" verticalDpi="300" orientation="portrait" paperSize="9" scale="88" r:id="rId1"/>
</worksheet>
</file>

<file path=xl/worksheets/sheet4.xml><?xml version="1.0" encoding="utf-8"?>
<worksheet xmlns="http://schemas.openxmlformats.org/spreadsheetml/2006/main" xmlns:r="http://schemas.openxmlformats.org/officeDocument/2006/relationships">
  <dimension ref="B2:G48"/>
  <sheetViews>
    <sheetView zoomScale="80" zoomScaleNormal="80" zoomScaleSheetLayoutView="80" workbookViewId="0" topLeftCell="A12">
      <selection activeCell="E38" sqref="E38"/>
    </sheetView>
  </sheetViews>
  <sheetFormatPr defaultColWidth="9.140625" defaultRowHeight="12.75"/>
  <cols>
    <col min="1" max="1" width="7.7109375" style="7" customWidth="1"/>
    <col min="2" max="2" width="40.8515625" style="7" customWidth="1"/>
    <col min="3" max="3" width="16.7109375" style="7" customWidth="1"/>
    <col min="4" max="4" width="1.57421875" style="20" customWidth="1"/>
    <col min="5" max="5" width="16.7109375" style="7" customWidth="1"/>
    <col min="6" max="6" width="9.421875" style="7" customWidth="1"/>
    <col min="7" max="7" width="9.421875" style="15" customWidth="1"/>
    <col min="8" max="8" width="9.421875" style="7" customWidth="1"/>
    <col min="9" max="16384" width="9.140625" style="7" customWidth="1"/>
  </cols>
  <sheetData>
    <row r="2" ht="12.75">
      <c r="B2" s="1" t="s">
        <v>0</v>
      </c>
    </row>
    <row r="3" ht="12.75">
      <c r="B3" s="1"/>
    </row>
    <row r="4" spans="2:7" ht="12.75">
      <c r="B4" s="75" t="s">
        <v>132</v>
      </c>
      <c r="C4" s="76"/>
      <c r="D4" s="76"/>
      <c r="E4" s="76"/>
      <c r="F4" s="2"/>
      <c r="G4" s="3"/>
    </row>
    <row r="5" spans="2:7" ht="12.75">
      <c r="B5" s="76"/>
      <c r="C5" s="76"/>
      <c r="D5" s="76"/>
      <c r="E5" s="76"/>
      <c r="F5" s="2"/>
      <c r="G5" s="3"/>
    </row>
    <row r="6" ht="12.75">
      <c r="B6" s="1"/>
    </row>
    <row r="7" ht="12.75">
      <c r="B7" s="1"/>
    </row>
    <row r="8" ht="12.75">
      <c r="B8" s="1" t="s">
        <v>1</v>
      </c>
    </row>
    <row r="10" spans="3:5" ht="12.75">
      <c r="C10" s="5" t="s">
        <v>2</v>
      </c>
      <c r="D10" s="21"/>
      <c r="E10" s="5" t="s">
        <v>2</v>
      </c>
    </row>
    <row r="11" spans="3:5" ht="12.75">
      <c r="C11" s="5" t="s">
        <v>3</v>
      </c>
      <c r="D11" s="21"/>
      <c r="E11" s="5" t="s">
        <v>5</v>
      </c>
    </row>
    <row r="12" spans="3:5" ht="12.75">
      <c r="C12" s="5" t="s">
        <v>4</v>
      </c>
      <c r="D12" s="21"/>
      <c r="E12" s="5" t="s">
        <v>27</v>
      </c>
    </row>
    <row r="13" spans="3:5" ht="12.75">
      <c r="C13" s="5" t="s">
        <v>6</v>
      </c>
      <c r="D13" s="21"/>
      <c r="E13" s="5" t="s">
        <v>28</v>
      </c>
    </row>
    <row r="14" spans="3:5" ht="12.75">
      <c r="C14" s="5" t="s">
        <v>131</v>
      </c>
      <c r="D14" s="21"/>
      <c r="E14" s="5" t="s">
        <v>99</v>
      </c>
    </row>
    <row r="15" spans="3:5" ht="13.5" thickBot="1">
      <c r="C15" s="67"/>
      <c r="D15" s="38"/>
      <c r="E15" s="51" t="s">
        <v>7</v>
      </c>
    </row>
    <row r="16" spans="3:5" ht="12.75">
      <c r="C16" s="38" t="s">
        <v>8</v>
      </c>
      <c r="D16" s="38"/>
      <c r="E16" s="38" t="s">
        <v>8</v>
      </c>
    </row>
    <row r="17" spans="3:5" ht="12.75">
      <c r="C17" s="38"/>
      <c r="D17" s="38"/>
      <c r="E17" s="38"/>
    </row>
    <row r="18" spans="2:5" ht="12.75">
      <c r="B18" s="4" t="s">
        <v>9</v>
      </c>
      <c r="C18" s="44"/>
      <c r="D18" s="40"/>
      <c r="E18" s="44"/>
    </row>
    <row r="19" spans="2:5" ht="12.75">
      <c r="B19" s="1"/>
      <c r="C19" s="44"/>
      <c r="D19" s="40"/>
      <c r="E19" s="44"/>
    </row>
    <row r="20" spans="2:5" ht="12.75">
      <c r="B20" s="7" t="s">
        <v>10</v>
      </c>
      <c r="C20" s="15">
        <v>38627</v>
      </c>
      <c r="D20" s="16"/>
      <c r="E20" s="15">
        <v>39144</v>
      </c>
    </row>
    <row r="21" spans="2:5" ht="12.75">
      <c r="B21" s="7" t="s">
        <v>11</v>
      </c>
      <c r="C21" s="15">
        <f>3629621-C26</f>
        <v>2869121</v>
      </c>
      <c r="D21" s="16"/>
      <c r="E21" s="15">
        <f>3213935-E26</f>
        <v>2547076</v>
      </c>
    </row>
    <row r="22" spans="2:5" ht="12.75">
      <c r="B22" s="7" t="s">
        <v>12</v>
      </c>
      <c r="C22" s="15">
        <v>741485</v>
      </c>
      <c r="D22" s="16"/>
      <c r="E22" s="15">
        <v>816950</v>
      </c>
    </row>
    <row r="23" spans="2:5" ht="12.75">
      <c r="B23" s="7" t="s">
        <v>30</v>
      </c>
      <c r="C23" s="15">
        <v>19008</v>
      </c>
      <c r="D23" s="16"/>
      <c r="E23" s="15">
        <v>16115</v>
      </c>
    </row>
    <row r="24" spans="2:5" ht="12.75">
      <c r="B24" s="7" t="s">
        <v>106</v>
      </c>
      <c r="C24" s="15">
        <v>4381</v>
      </c>
      <c r="D24" s="16"/>
      <c r="E24" s="15">
        <v>9</v>
      </c>
    </row>
    <row r="25" spans="2:5" ht="12.75">
      <c r="B25" s="7" t="s">
        <v>13</v>
      </c>
      <c r="C25" s="15">
        <v>72572</v>
      </c>
      <c r="D25" s="16"/>
      <c r="E25" s="15">
        <v>86630</v>
      </c>
    </row>
    <row r="26" spans="2:5" ht="12.75">
      <c r="B26" s="7" t="s">
        <v>148</v>
      </c>
      <c r="C26" s="15">
        <v>760500</v>
      </c>
      <c r="D26" s="16"/>
      <c r="E26" s="15">
        <v>666859</v>
      </c>
    </row>
    <row r="27" spans="2:5" ht="12.75">
      <c r="B27" s="7" t="s">
        <v>14</v>
      </c>
      <c r="C27" s="16">
        <v>3503</v>
      </c>
      <c r="D27" s="16"/>
      <c r="E27" s="16">
        <v>17475</v>
      </c>
    </row>
    <row r="28" spans="2:5" ht="12.75">
      <c r="B28" s="7" t="s">
        <v>15</v>
      </c>
      <c r="C28" s="17">
        <v>232909</v>
      </c>
      <c r="D28" s="17"/>
      <c r="E28" s="16">
        <v>209613</v>
      </c>
    </row>
    <row r="29" spans="2:5" ht="17.25" customHeight="1" thickBot="1">
      <c r="B29" s="1" t="s">
        <v>16</v>
      </c>
      <c r="C29" s="28">
        <f>SUM(C20:C28)</f>
        <v>4742106</v>
      </c>
      <c r="D29" s="16"/>
      <c r="E29" s="28">
        <f>SUM(E20:E28)</f>
        <v>4399871</v>
      </c>
    </row>
    <row r="30" spans="3:6" ht="13.5" thickTop="1">
      <c r="C30" s="16"/>
      <c r="D30" s="16"/>
      <c r="E30" s="16"/>
      <c r="F30" s="20"/>
    </row>
    <row r="31" spans="2:6" ht="12.75">
      <c r="B31" s="4" t="s">
        <v>17</v>
      </c>
      <c r="C31" s="16"/>
      <c r="D31" s="16"/>
      <c r="E31" s="16"/>
      <c r="F31" s="20"/>
    </row>
    <row r="32" spans="3:6" ht="12.75">
      <c r="C32" s="16"/>
      <c r="D32" s="16"/>
      <c r="E32" s="16"/>
      <c r="F32" s="20"/>
    </row>
    <row r="33" spans="2:6" ht="12.75">
      <c r="B33" s="7" t="s">
        <v>18</v>
      </c>
      <c r="C33" s="16">
        <v>13060</v>
      </c>
      <c r="D33" s="16"/>
      <c r="E33" s="16">
        <v>23225</v>
      </c>
      <c r="F33" s="20"/>
    </row>
    <row r="34" spans="2:6" ht="12.75">
      <c r="B34" s="7" t="s">
        <v>19</v>
      </c>
      <c r="C34" s="17">
        <v>5409</v>
      </c>
      <c r="D34" s="16"/>
      <c r="E34" s="16">
        <v>5781</v>
      </c>
      <c r="F34" s="20"/>
    </row>
    <row r="35" spans="2:6" ht="12.75">
      <c r="B35" s="7" t="s">
        <v>20</v>
      </c>
      <c r="C35" s="16">
        <f>524230-1</f>
        <v>524229</v>
      </c>
      <c r="D35" s="16"/>
      <c r="E35" s="16">
        <v>491559</v>
      </c>
      <c r="F35" s="20"/>
    </row>
    <row r="36" spans="2:6" ht="12.75">
      <c r="B36" s="7" t="s">
        <v>21</v>
      </c>
      <c r="C36" s="16">
        <v>13542</v>
      </c>
      <c r="D36" s="16"/>
      <c r="E36" s="16">
        <v>5305</v>
      </c>
      <c r="F36" s="20"/>
    </row>
    <row r="37" spans="2:6" ht="12.75">
      <c r="B37" s="7" t="s">
        <v>108</v>
      </c>
      <c r="C37" s="16">
        <v>0</v>
      </c>
      <c r="D37" s="16"/>
      <c r="E37" s="16">
        <v>608</v>
      </c>
      <c r="F37" s="20"/>
    </row>
    <row r="38" spans="2:6" ht="12.75">
      <c r="B38" s="7" t="s">
        <v>22</v>
      </c>
      <c r="C38" s="17">
        <v>3332</v>
      </c>
      <c r="D38" s="17"/>
      <c r="E38" s="16">
        <v>7665</v>
      </c>
      <c r="F38" s="20"/>
    </row>
    <row r="39" spans="2:6" ht="18" customHeight="1">
      <c r="B39" s="1" t="s">
        <v>23</v>
      </c>
      <c r="C39" s="18">
        <f>SUM(C33:C38)</f>
        <v>559572</v>
      </c>
      <c r="D39" s="16"/>
      <c r="E39" s="18">
        <f>SUM(E33:E38)</f>
        <v>534143</v>
      </c>
      <c r="F39" s="20"/>
    </row>
    <row r="40" spans="3:6" ht="12.75">
      <c r="C40" s="16"/>
      <c r="D40" s="16"/>
      <c r="E40" s="16"/>
      <c r="F40" s="20"/>
    </row>
    <row r="41" spans="2:6" ht="12.75">
      <c r="B41" s="7" t="s">
        <v>24</v>
      </c>
      <c r="C41" s="17">
        <f>'Life Fund Revenue Account'!F49</f>
        <v>4182534</v>
      </c>
      <c r="D41" s="17"/>
      <c r="E41" s="16">
        <v>3865728</v>
      </c>
      <c r="F41" s="20"/>
    </row>
    <row r="42" spans="3:6" ht="12.75">
      <c r="C42" s="16"/>
      <c r="D42" s="16"/>
      <c r="E42" s="16"/>
      <c r="F42" s="20"/>
    </row>
    <row r="43" spans="2:6" ht="30" customHeight="1" thickBot="1">
      <c r="B43" s="12" t="s">
        <v>25</v>
      </c>
      <c r="C43" s="28">
        <f>+C39+C41</f>
        <v>4742106</v>
      </c>
      <c r="D43" s="16"/>
      <c r="E43" s="28">
        <f>E39+E41</f>
        <v>4399871</v>
      </c>
      <c r="F43" s="20"/>
    </row>
    <row r="44" spans="3:6" ht="13.5" thickTop="1">
      <c r="C44" s="74">
        <f>+C29-C43</f>
        <v>0</v>
      </c>
      <c r="D44" s="74"/>
      <c r="E44" s="74">
        <f>+E29-E43</f>
        <v>0</v>
      </c>
      <c r="F44" s="20"/>
    </row>
    <row r="45" spans="3:6" ht="12.75">
      <c r="C45" s="16"/>
      <c r="D45" s="16"/>
      <c r="E45" s="16"/>
      <c r="F45" s="20"/>
    </row>
    <row r="46" spans="3:6" ht="12.75">
      <c r="C46" s="16"/>
      <c r="D46" s="16"/>
      <c r="E46" s="16"/>
      <c r="F46" s="20"/>
    </row>
    <row r="47" spans="2:5" ht="12.75">
      <c r="B47" s="77" t="s">
        <v>103</v>
      </c>
      <c r="C47" s="77"/>
      <c r="D47" s="77"/>
      <c r="E47" s="77"/>
    </row>
    <row r="48" spans="2:5" ht="12.75">
      <c r="B48" s="79"/>
      <c r="C48" s="79"/>
      <c r="D48" s="79"/>
      <c r="E48" s="79"/>
    </row>
  </sheetData>
  <mergeCells count="2">
    <mergeCell ref="B4:E5"/>
    <mergeCell ref="B47:E48"/>
  </mergeCells>
  <printOptions/>
  <pageMargins left="0.5" right="0.5" top="0.75" bottom="0.75"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2:G56"/>
  <sheetViews>
    <sheetView zoomScale="80" zoomScaleNormal="80" workbookViewId="0" topLeftCell="A34">
      <selection activeCell="H53" sqref="H53"/>
    </sheetView>
  </sheetViews>
  <sheetFormatPr defaultColWidth="9.140625" defaultRowHeight="12.75"/>
  <cols>
    <col min="1" max="1" width="7.7109375" style="7" customWidth="1"/>
    <col min="2" max="2" width="40.28125" style="7" customWidth="1"/>
    <col min="3" max="4" width="14.57421875" style="7" customWidth="1"/>
    <col min="5" max="5" width="1.7109375" style="7" customWidth="1"/>
    <col min="6" max="7" width="14.57421875" style="7" customWidth="1"/>
    <col min="8" max="16" width="21.421875" style="7" customWidth="1"/>
    <col min="17" max="16384" width="3.57421875" style="7" customWidth="1"/>
  </cols>
  <sheetData>
    <row r="2" spans="1:7" ht="12.75">
      <c r="A2" s="1"/>
      <c r="B2" s="1" t="s">
        <v>0</v>
      </c>
      <c r="C2" s="1"/>
      <c r="D2" s="1"/>
      <c r="E2" s="1"/>
      <c r="F2" s="1"/>
      <c r="G2" s="1"/>
    </row>
    <row r="3" spans="1:7" ht="12.75">
      <c r="A3" s="1"/>
      <c r="B3" s="1"/>
      <c r="C3" s="1"/>
      <c r="D3" s="1"/>
      <c r="E3" s="1"/>
      <c r="F3" s="1"/>
      <c r="G3" s="1"/>
    </row>
    <row r="4" spans="1:7" ht="12.75" customHeight="1">
      <c r="A4" s="1"/>
      <c r="B4" s="80" t="s">
        <v>132</v>
      </c>
      <c r="C4" s="79"/>
      <c r="D4" s="79"/>
      <c r="E4" s="79"/>
      <c r="F4" s="79"/>
      <c r="G4" s="79"/>
    </row>
    <row r="5" spans="1:7" ht="12.75">
      <c r="A5" s="1"/>
      <c r="B5" s="79"/>
      <c r="C5" s="79"/>
      <c r="D5" s="79"/>
      <c r="E5" s="79"/>
      <c r="F5" s="79"/>
      <c r="G5" s="79"/>
    </row>
    <row r="6" spans="1:7" ht="12.75">
      <c r="A6" s="1"/>
      <c r="B6" s="2"/>
      <c r="C6" s="2"/>
      <c r="D6" s="2"/>
      <c r="E6" s="2"/>
      <c r="F6" s="2"/>
      <c r="G6" s="2"/>
    </row>
    <row r="7" spans="1:7" ht="12.75">
      <c r="A7" s="1"/>
      <c r="B7" s="9"/>
      <c r="C7" s="9"/>
      <c r="D7" s="9"/>
      <c r="E7" s="9"/>
      <c r="F7" s="9"/>
      <c r="G7" s="9"/>
    </row>
    <row r="8" spans="1:7" ht="12.75">
      <c r="A8" s="1"/>
      <c r="B8" s="1" t="s">
        <v>43</v>
      </c>
      <c r="C8" s="4"/>
      <c r="D8" s="4"/>
      <c r="E8" s="1"/>
      <c r="F8" s="1"/>
      <c r="G8" s="1"/>
    </row>
    <row r="9" spans="1:7" ht="12.75">
      <c r="A9" s="1"/>
      <c r="B9" s="1"/>
      <c r="C9" s="1"/>
      <c r="D9" s="1"/>
      <c r="E9" s="1"/>
      <c r="F9" s="6"/>
      <c r="G9" s="1"/>
    </row>
    <row r="10" spans="1:7" ht="12.75">
      <c r="A10" s="1"/>
      <c r="B10" s="1"/>
      <c r="C10" s="81" t="s">
        <v>44</v>
      </c>
      <c r="D10" s="81"/>
      <c r="E10" s="5"/>
      <c r="F10" s="81" t="s">
        <v>134</v>
      </c>
      <c r="G10" s="81"/>
    </row>
    <row r="11" spans="1:7" ht="13.5" thickBot="1">
      <c r="A11" s="6"/>
      <c r="B11" s="6"/>
      <c r="C11" s="51" t="s">
        <v>131</v>
      </c>
      <c r="D11" s="55" t="s">
        <v>133</v>
      </c>
      <c r="E11" s="5"/>
      <c r="F11" s="51" t="str">
        <f>+C11</f>
        <v>30.09.2004</v>
      </c>
      <c r="G11" s="51" t="str">
        <f>+D11</f>
        <v>30.09.2003</v>
      </c>
    </row>
    <row r="12" spans="1:7" ht="12.75">
      <c r="A12" s="6"/>
      <c r="C12" s="14" t="s">
        <v>8</v>
      </c>
      <c r="D12" s="14" t="str">
        <f>+C12</f>
        <v>RM'000</v>
      </c>
      <c r="F12" s="14" t="str">
        <f>+D12</f>
        <v>RM'000</v>
      </c>
      <c r="G12" s="14" t="str">
        <f>+F12</f>
        <v>RM'000</v>
      </c>
    </row>
    <row r="13" spans="1:7" ht="12.75">
      <c r="A13" s="6"/>
      <c r="C13" s="14"/>
      <c r="F13" s="14"/>
      <c r="G13" s="14"/>
    </row>
    <row r="14" spans="1:7" ht="12.75">
      <c r="A14" s="6"/>
      <c r="B14" s="7" t="s">
        <v>45</v>
      </c>
      <c r="C14" s="16">
        <v>275156</v>
      </c>
      <c r="D14" s="22">
        <v>258299</v>
      </c>
      <c r="E14" s="15"/>
      <c r="F14" s="16">
        <v>814340</v>
      </c>
      <c r="G14" s="22">
        <v>777061</v>
      </c>
    </row>
    <row r="15" spans="1:7" ht="12.75">
      <c r="A15" s="6"/>
      <c r="B15" s="7" t="s">
        <v>46</v>
      </c>
      <c r="C15" s="10">
        <v>-7370</v>
      </c>
      <c r="D15" s="24">
        <v>-5987</v>
      </c>
      <c r="E15" s="16"/>
      <c r="F15" s="10">
        <v>-20369</v>
      </c>
      <c r="G15" s="24">
        <v>-19339</v>
      </c>
    </row>
    <row r="16" spans="3:7" ht="12.75">
      <c r="C16" s="16"/>
      <c r="D16" s="22"/>
      <c r="E16" s="16"/>
      <c r="F16" s="16"/>
      <c r="G16" s="22"/>
    </row>
    <row r="17" spans="2:7" ht="12.75">
      <c r="B17" s="7" t="s">
        <v>47</v>
      </c>
      <c r="C17" s="15">
        <f>+C14+C15</f>
        <v>267786</v>
      </c>
      <c r="D17" s="15">
        <f>+D14+D15</f>
        <v>252312</v>
      </c>
      <c r="E17" s="15"/>
      <c r="F17" s="15">
        <f>+F14+F15</f>
        <v>793971</v>
      </c>
      <c r="G17" s="15">
        <f>+G14+G15</f>
        <v>757722</v>
      </c>
    </row>
    <row r="18" spans="2:7" ht="12.75">
      <c r="B18" s="25"/>
      <c r="C18" s="15"/>
      <c r="D18" s="23"/>
      <c r="E18" s="15"/>
      <c r="F18" s="15"/>
      <c r="G18" s="23"/>
    </row>
    <row r="19" spans="2:7" ht="12.75">
      <c r="B19" s="7" t="s">
        <v>48</v>
      </c>
      <c r="C19" s="16">
        <f>-131589</f>
        <v>-131589</v>
      </c>
      <c r="D19" s="23">
        <v>-130133</v>
      </c>
      <c r="E19" s="15"/>
      <c r="F19" s="16">
        <v>-467721</v>
      </c>
      <c r="G19" s="23">
        <v>-302641</v>
      </c>
    </row>
    <row r="20" spans="2:7" ht="12.75">
      <c r="B20" s="7" t="s">
        <v>49</v>
      </c>
      <c r="C20" s="16">
        <v>-33654</v>
      </c>
      <c r="D20" s="22">
        <v>-28847</v>
      </c>
      <c r="E20" s="15"/>
      <c r="F20" s="16">
        <v>-92703</v>
      </c>
      <c r="G20" s="22">
        <v>-81625</v>
      </c>
    </row>
    <row r="21" spans="2:7" ht="12.75">
      <c r="B21" s="7" t="s">
        <v>50</v>
      </c>
      <c r="C21" s="10">
        <v>-22582</v>
      </c>
      <c r="D21" s="24">
        <v>-18639</v>
      </c>
      <c r="E21" s="16"/>
      <c r="F21" s="10">
        <v>-67872</v>
      </c>
      <c r="G21" s="24">
        <v>-63433</v>
      </c>
    </row>
    <row r="22" spans="3:7" ht="12.75">
      <c r="C22" s="16"/>
      <c r="D22" s="22"/>
      <c r="E22" s="15"/>
      <c r="F22" s="16"/>
      <c r="G22" s="22"/>
    </row>
    <row r="23" spans="3:7" ht="12.75">
      <c r="C23" s="22">
        <f>+C17+C19+C20+C21</f>
        <v>79961</v>
      </c>
      <c r="D23" s="22">
        <f>+D17+D19+D20+D21</f>
        <v>74693</v>
      </c>
      <c r="E23" s="16"/>
      <c r="F23" s="22">
        <f>+F17+F19+F20+F21</f>
        <v>165675</v>
      </c>
      <c r="G23" s="22">
        <f>+G17+G19+G20+G21</f>
        <v>310023</v>
      </c>
    </row>
    <row r="24" spans="3:7" ht="12.75">
      <c r="C24" s="22"/>
      <c r="D24" s="22"/>
      <c r="E24" s="16"/>
      <c r="F24" s="22"/>
      <c r="G24" s="22"/>
    </row>
    <row r="25" spans="2:7" ht="12.75">
      <c r="B25" s="7" t="s">
        <v>51</v>
      </c>
      <c r="C25" s="16">
        <v>55025</v>
      </c>
      <c r="D25" s="16">
        <v>62215</v>
      </c>
      <c r="E25" s="16"/>
      <c r="F25" s="16">
        <v>165500</v>
      </c>
      <c r="G25" s="16">
        <v>154999</v>
      </c>
    </row>
    <row r="26" spans="2:7" ht="12.75">
      <c r="B26" s="13" t="s">
        <v>120</v>
      </c>
      <c r="C26" s="10">
        <v>-20864</v>
      </c>
      <c r="D26" s="10">
        <v>45253</v>
      </c>
      <c r="E26" s="16"/>
      <c r="F26" s="10">
        <v>6330</v>
      </c>
      <c r="G26" s="10">
        <v>92204</v>
      </c>
    </row>
    <row r="27" spans="2:7" ht="12.75">
      <c r="B27" s="26"/>
      <c r="C27" s="16"/>
      <c r="D27" s="16"/>
      <c r="E27" s="16"/>
      <c r="F27" s="16"/>
      <c r="G27" s="16"/>
    </row>
    <row r="28" spans="2:7" ht="12.75">
      <c r="B28" s="7" t="s">
        <v>52</v>
      </c>
      <c r="C28" s="16">
        <f>+C23+C25+C26</f>
        <v>114122</v>
      </c>
      <c r="D28" s="16">
        <f>+D23+D25+D26</f>
        <v>182161</v>
      </c>
      <c r="E28" s="16"/>
      <c r="F28" s="16">
        <f>+F23+F25+F26</f>
        <v>337505</v>
      </c>
      <c r="G28" s="16">
        <f>+G23+G25+G26</f>
        <v>557226</v>
      </c>
    </row>
    <row r="29" spans="3:7" ht="12.75">
      <c r="C29" s="16"/>
      <c r="D29" s="16"/>
      <c r="E29" s="16"/>
      <c r="F29" s="16"/>
      <c r="G29" s="16"/>
    </row>
    <row r="30" spans="2:7" ht="12.75">
      <c r="B30" s="7" t="s">
        <v>53</v>
      </c>
      <c r="C30" s="10">
        <v>-2</v>
      </c>
      <c r="D30" s="10">
        <v>-1</v>
      </c>
      <c r="E30" s="16"/>
      <c r="F30" s="10">
        <v>-6</v>
      </c>
      <c r="G30" s="10">
        <v>-11</v>
      </c>
    </row>
    <row r="31" spans="3:7" ht="12.75">
      <c r="C31" s="16"/>
      <c r="D31" s="16"/>
      <c r="E31" s="16"/>
      <c r="F31" s="16"/>
      <c r="G31" s="16"/>
    </row>
    <row r="32" spans="1:7" ht="12.75">
      <c r="A32" s="1"/>
      <c r="B32" s="7" t="s">
        <v>54</v>
      </c>
      <c r="C32" s="16">
        <f>+C28+C30</f>
        <v>114120</v>
      </c>
      <c r="D32" s="16">
        <f>+D28+D30</f>
        <v>182160</v>
      </c>
      <c r="E32" s="16"/>
      <c r="F32" s="16">
        <f>+F28+F30</f>
        <v>337499</v>
      </c>
      <c r="G32" s="16">
        <f>+G28+G30</f>
        <v>557215</v>
      </c>
    </row>
    <row r="33" spans="3:7" ht="12.75">
      <c r="C33" s="16"/>
      <c r="D33" s="20"/>
      <c r="E33" s="20"/>
      <c r="F33" s="16"/>
      <c r="G33" s="20"/>
    </row>
    <row r="34" spans="2:7" ht="12.75">
      <c r="B34" s="7" t="s">
        <v>55</v>
      </c>
      <c r="C34" s="10">
        <v>-3324</v>
      </c>
      <c r="D34" s="10">
        <v>-5801</v>
      </c>
      <c r="E34" s="16"/>
      <c r="F34" s="10">
        <v>-13859</v>
      </c>
      <c r="G34" s="10">
        <v>-10733</v>
      </c>
    </row>
    <row r="35" spans="3:7" ht="12.75">
      <c r="C35" s="16"/>
      <c r="D35" s="16"/>
      <c r="E35" s="16"/>
      <c r="F35" s="16"/>
      <c r="G35" s="16"/>
    </row>
    <row r="36" spans="2:7" ht="12.75">
      <c r="B36" s="7" t="s">
        <v>56</v>
      </c>
      <c r="C36" s="16">
        <f>+C32+C34</f>
        <v>110796</v>
      </c>
      <c r="D36" s="16">
        <f>+D32+D34</f>
        <v>176359</v>
      </c>
      <c r="E36" s="16"/>
      <c r="F36" s="16">
        <f>+F32+F34</f>
        <v>323640</v>
      </c>
      <c r="G36" s="16">
        <f>+G32+G34</f>
        <v>546482</v>
      </c>
    </row>
    <row r="37" spans="3:7" ht="12.75">
      <c r="C37" s="16"/>
      <c r="D37" s="16"/>
      <c r="E37" s="16"/>
      <c r="F37" s="16"/>
      <c r="G37" s="16"/>
    </row>
    <row r="38" spans="2:7" ht="12.75">
      <c r="B38" s="7" t="s">
        <v>114</v>
      </c>
      <c r="C38" s="10">
        <v>-1331</v>
      </c>
      <c r="D38" s="10">
        <v>9428</v>
      </c>
      <c r="E38" s="16"/>
      <c r="F38" s="10">
        <v>-6834</v>
      </c>
      <c r="G38" s="10">
        <v>17547</v>
      </c>
    </row>
    <row r="39" spans="3:7" ht="12.75">
      <c r="C39" s="16"/>
      <c r="D39" s="16"/>
      <c r="E39" s="16"/>
      <c r="F39" s="16"/>
      <c r="G39" s="16"/>
    </row>
    <row r="40" spans="3:7" ht="12.75">
      <c r="C40" s="16">
        <f>+C36+C38</f>
        <v>109465</v>
      </c>
      <c r="D40" s="16">
        <f>+D36+D38</f>
        <v>185787</v>
      </c>
      <c r="E40" s="16"/>
      <c r="F40" s="16">
        <f>+F36+F38</f>
        <v>316806</v>
      </c>
      <c r="G40" s="16">
        <f>+G36+G38</f>
        <v>564029</v>
      </c>
    </row>
    <row r="41" spans="2:7" ht="12.75">
      <c r="B41" s="79" t="s">
        <v>121</v>
      </c>
      <c r="C41" s="16"/>
      <c r="D41" s="16"/>
      <c r="E41" s="16"/>
      <c r="F41" s="16"/>
      <c r="G41" s="16"/>
    </row>
    <row r="42" spans="2:7" ht="12.75">
      <c r="B42" s="79"/>
      <c r="C42" s="10">
        <v>4073069</v>
      </c>
      <c r="D42" s="10">
        <v>3559952</v>
      </c>
      <c r="E42" s="20"/>
      <c r="F42" s="10">
        <v>3865728</v>
      </c>
      <c r="G42" s="10">
        <v>3181710</v>
      </c>
    </row>
    <row r="43" spans="3:7" ht="12.75">
      <c r="C43" s="16"/>
      <c r="D43" s="20"/>
      <c r="E43" s="20"/>
      <c r="F43" s="16"/>
      <c r="G43" s="20"/>
    </row>
    <row r="44" spans="3:7" ht="12.75">
      <c r="C44" s="27">
        <f>C40+C42</f>
        <v>4182534</v>
      </c>
      <c r="D44" s="27">
        <f>+D40+D42</f>
        <v>3745739</v>
      </c>
      <c r="E44" s="20"/>
      <c r="F44" s="16">
        <f>F40+F42</f>
        <v>4182534</v>
      </c>
      <c r="G44" s="27">
        <f>+G40+G42</f>
        <v>3745739</v>
      </c>
    </row>
    <row r="45" spans="3:7" ht="12.75">
      <c r="C45" s="16"/>
      <c r="D45" s="20"/>
      <c r="E45" s="20"/>
      <c r="F45" s="16"/>
      <c r="G45" s="20"/>
    </row>
    <row r="46" ht="12.75">
      <c r="B46" s="79" t="s">
        <v>126</v>
      </c>
    </row>
    <row r="47" spans="2:7" ht="12.75">
      <c r="B47" s="79"/>
      <c r="C47" s="16">
        <f>'[1]PL - By Fund 31.03.2003'!R56</f>
        <v>0</v>
      </c>
      <c r="D47" s="16">
        <v>0</v>
      </c>
      <c r="E47" s="20"/>
      <c r="F47" s="16">
        <f>'[1]PL - By Fund 31.03.2003'!U56</f>
        <v>0</v>
      </c>
      <c r="G47" s="16">
        <v>0</v>
      </c>
    </row>
    <row r="48" spans="3:7" ht="12.75">
      <c r="C48" s="16"/>
      <c r="D48" s="20"/>
      <c r="E48" s="20"/>
      <c r="F48" s="16"/>
      <c r="G48" s="20"/>
    </row>
    <row r="49" spans="2:7" ht="26.25" thickBot="1">
      <c r="B49" s="12" t="s">
        <v>76</v>
      </c>
      <c r="C49" s="28">
        <f>+C44+C47</f>
        <v>4182534</v>
      </c>
      <c r="D49" s="28">
        <f>+D44+D47</f>
        <v>3745739</v>
      </c>
      <c r="E49" s="20"/>
      <c r="F49" s="28">
        <f>+F44+F47</f>
        <v>4182534</v>
      </c>
      <c r="G49" s="28">
        <f>+G44+G47</f>
        <v>3745739</v>
      </c>
    </row>
    <row r="50" spans="3:7" ht="13.5" thickTop="1">
      <c r="C50" s="16"/>
      <c r="D50" s="20"/>
      <c r="E50" s="20"/>
      <c r="F50" s="16"/>
      <c r="G50" s="20"/>
    </row>
    <row r="51" spans="3:5" ht="12.75">
      <c r="C51" s="27"/>
      <c r="D51" s="27"/>
      <c r="E51" s="20"/>
    </row>
    <row r="52" spans="2:7" ht="12.75">
      <c r="B52" s="78" t="s">
        <v>66</v>
      </c>
      <c r="C52" s="78"/>
      <c r="D52" s="78"/>
      <c r="E52" s="78"/>
      <c r="F52" s="78"/>
      <c r="G52" s="78"/>
    </row>
    <row r="53" spans="2:7" ht="12.75">
      <c r="B53" s="79"/>
      <c r="C53" s="79"/>
      <c r="D53" s="79"/>
      <c r="E53" s="79"/>
      <c r="F53" s="79"/>
      <c r="G53" s="79"/>
    </row>
    <row r="55" spans="2:7" ht="12.75">
      <c r="B55" s="78" t="s">
        <v>100</v>
      </c>
      <c r="C55" s="79"/>
      <c r="D55" s="79"/>
      <c r="E55" s="79"/>
      <c r="F55" s="79"/>
      <c r="G55" s="79"/>
    </row>
    <row r="56" spans="2:7" ht="12.75">
      <c r="B56" s="79"/>
      <c r="C56" s="79"/>
      <c r="D56" s="79"/>
      <c r="E56" s="79"/>
      <c r="F56" s="79"/>
      <c r="G56" s="79"/>
    </row>
  </sheetData>
  <mergeCells count="7">
    <mergeCell ref="B52:G53"/>
    <mergeCell ref="B55:G56"/>
    <mergeCell ref="B4:G5"/>
    <mergeCell ref="C10:D10"/>
    <mergeCell ref="F10:G10"/>
    <mergeCell ref="B41:B42"/>
    <mergeCell ref="B46:B47"/>
  </mergeCells>
  <printOptions/>
  <pageMargins left="0.5" right="0.5" top="1" bottom="1" header="0.5" footer="0.5"/>
  <pageSetup fitToHeight="1" fitToWidth="1" horizontalDpi="300" verticalDpi="3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B2:M53"/>
  <sheetViews>
    <sheetView zoomScale="80" zoomScaleNormal="80" workbookViewId="0" topLeftCell="A27">
      <selection activeCell="K31" sqref="K31"/>
    </sheetView>
  </sheetViews>
  <sheetFormatPr defaultColWidth="9.140625" defaultRowHeight="12.75"/>
  <cols>
    <col min="1" max="1" width="9.140625" style="7" customWidth="1"/>
    <col min="2" max="2" width="38.00390625" style="7" customWidth="1"/>
    <col min="3" max="3" width="12.00390625" style="7" customWidth="1"/>
    <col min="4" max="4" width="0.71875" style="7" customWidth="1"/>
    <col min="5" max="5" width="12.140625" style="7" customWidth="1"/>
    <col min="6" max="7" width="14.421875" style="7" customWidth="1"/>
    <col min="8" max="8" width="0.71875" style="7" customWidth="1"/>
    <col min="9" max="9" width="15.00390625" style="7" customWidth="1"/>
    <col min="10" max="10" width="0.71875" style="7" customWidth="1"/>
    <col min="11" max="11" width="12.00390625" style="7" customWidth="1"/>
    <col min="12" max="16384" width="9.140625" style="7" customWidth="1"/>
  </cols>
  <sheetData>
    <row r="2" spans="2:8" ht="15.75">
      <c r="B2" s="8" t="s">
        <v>0</v>
      </c>
      <c r="C2" s="1"/>
      <c r="D2" s="1"/>
      <c r="E2" s="1"/>
      <c r="F2" s="1"/>
      <c r="G2" s="1"/>
      <c r="H2" s="1"/>
    </row>
    <row r="3" spans="2:8" ht="12.75">
      <c r="B3" s="1"/>
      <c r="C3" s="1"/>
      <c r="D3" s="1"/>
      <c r="E3" s="1"/>
      <c r="F3" s="1"/>
      <c r="G3" s="1"/>
      <c r="H3" s="1"/>
    </row>
    <row r="4" spans="2:11" ht="12.75">
      <c r="B4" s="80" t="s">
        <v>132</v>
      </c>
      <c r="C4" s="79"/>
      <c r="D4" s="79"/>
      <c r="E4" s="79"/>
      <c r="F4" s="79"/>
      <c r="G4" s="79"/>
      <c r="H4" s="79"/>
      <c r="I4" s="79"/>
      <c r="J4" s="79"/>
      <c r="K4" s="79"/>
    </row>
    <row r="5" spans="2:11" ht="12.75">
      <c r="B5" s="79"/>
      <c r="C5" s="79"/>
      <c r="D5" s="79"/>
      <c r="E5" s="79"/>
      <c r="F5" s="79"/>
      <c r="G5" s="79"/>
      <c r="H5" s="79"/>
      <c r="I5" s="79"/>
      <c r="J5" s="79"/>
      <c r="K5" s="79"/>
    </row>
    <row r="6" spans="2:8" ht="12.75">
      <c r="B6" s="2"/>
      <c r="C6" s="2"/>
      <c r="D6" s="2"/>
      <c r="E6" s="2"/>
      <c r="F6" s="2"/>
      <c r="G6" s="2"/>
      <c r="H6" s="1"/>
    </row>
    <row r="7" spans="2:8" ht="12.75">
      <c r="B7" s="9"/>
      <c r="C7" s="9"/>
      <c r="D7" s="9"/>
      <c r="E7" s="9"/>
      <c r="F7" s="9"/>
      <c r="G7" s="9"/>
      <c r="H7" s="1"/>
    </row>
    <row r="8" spans="2:8" ht="15.75">
      <c r="B8" s="8" t="s">
        <v>77</v>
      </c>
      <c r="C8" s="1"/>
      <c r="D8" s="1"/>
      <c r="E8" s="1"/>
      <c r="F8" s="1"/>
      <c r="G8" s="1"/>
      <c r="H8" s="1"/>
    </row>
    <row r="9" spans="3:4" ht="12.75">
      <c r="C9" s="14"/>
      <c r="D9" s="14"/>
    </row>
    <row r="10" spans="3:9" s="1" customFormat="1" ht="12.75">
      <c r="C10" s="5" t="s">
        <v>78</v>
      </c>
      <c r="E10" s="5" t="s">
        <v>78</v>
      </c>
      <c r="F10" s="5" t="s">
        <v>79</v>
      </c>
      <c r="G10" s="5" t="s">
        <v>81</v>
      </c>
      <c r="I10" s="5" t="s">
        <v>80</v>
      </c>
    </row>
    <row r="11" spans="3:11" s="1" customFormat="1" ht="13.5" thickBot="1">
      <c r="C11" s="51" t="s">
        <v>81</v>
      </c>
      <c r="D11" s="52"/>
      <c r="E11" s="51" t="s">
        <v>82</v>
      </c>
      <c r="F11" s="51" t="s">
        <v>83</v>
      </c>
      <c r="G11" s="51" t="s">
        <v>83</v>
      </c>
      <c r="H11" s="52"/>
      <c r="I11" s="51" t="s">
        <v>84</v>
      </c>
      <c r="J11" s="52"/>
      <c r="K11" s="51" t="s">
        <v>85</v>
      </c>
    </row>
    <row r="12" spans="3:11" s="1" customFormat="1" ht="12.75">
      <c r="C12" s="14" t="s">
        <v>86</v>
      </c>
      <c r="D12" s="7"/>
      <c r="E12" s="14" t="s">
        <v>86</v>
      </c>
      <c r="F12" s="14" t="s">
        <v>86</v>
      </c>
      <c r="G12" s="14" t="s">
        <v>86</v>
      </c>
      <c r="H12" s="7"/>
      <c r="I12" s="14" t="s">
        <v>86</v>
      </c>
      <c r="J12" s="7"/>
      <c r="K12" s="14" t="s">
        <v>86</v>
      </c>
    </row>
    <row r="13" ht="12.75">
      <c r="B13" s="1"/>
    </row>
    <row r="14" ht="12.75">
      <c r="B14" s="4" t="s">
        <v>135</v>
      </c>
    </row>
    <row r="15" ht="12.75">
      <c r="B15" s="1"/>
    </row>
    <row r="16" spans="2:11" ht="12.75">
      <c r="B16" s="7" t="s">
        <v>104</v>
      </c>
      <c r="C16" s="15">
        <v>152177</v>
      </c>
      <c r="D16" s="15"/>
      <c r="E16" s="15">
        <v>11744</v>
      </c>
      <c r="F16" s="15">
        <v>2015</v>
      </c>
      <c r="G16" s="15">
        <v>0</v>
      </c>
      <c r="H16" s="15"/>
      <c r="I16" s="15">
        <v>194131</v>
      </c>
      <c r="J16" s="15"/>
      <c r="K16" s="15">
        <f>SUM(C16:J16)</f>
        <v>360067</v>
      </c>
    </row>
    <row r="17" spans="3:11" ht="12.75">
      <c r="C17" s="15"/>
      <c r="D17" s="15"/>
      <c r="E17" s="15"/>
      <c r="F17" s="15"/>
      <c r="G17" s="15"/>
      <c r="H17" s="15"/>
      <c r="I17" s="15"/>
      <c r="J17" s="15"/>
      <c r="K17" s="15"/>
    </row>
    <row r="18" spans="2:11" ht="12.75">
      <c r="B18" s="53" t="s">
        <v>147</v>
      </c>
      <c r="C18" s="15">
        <v>0</v>
      </c>
      <c r="D18" s="15"/>
      <c r="E18" s="15">
        <v>0</v>
      </c>
      <c r="F18" s="15">
        <v>0</v>
      </c>
      <c r="G18" s="15">
        <v>687</v>
      </c>
      <c r="H18" s="15"/>
      <c r="I18" s="15">
        <v>0</v>
      </c>
      <c r="J18" s="15"/>
      <c r="K18" s="15">
        <f>SUM(C18:J18)</f>
        <v>687</v>
      </c>
    </row>
    <row r="19" spans="3:11" ht="12.75">
      <c r="C19" s="15"/>
      <c r="D19" s="15"/>
      <c r="E19" s="15"/>
      <c r="F19" s="15"/>
      <c r="G19" s="15"/>
      <c r="H19" s="15"/>
      <c r="I19" s="15"/>
      <c r="J19" s="15"/>
      <c r="K19" s="15"/>
    </row>
    <row r="20" spans="2:11" ht="12.75">
      <c r="B20" s="7" t="s">
        <v>87</v>
      </c>
      <c r="C20" s="15">
        <v>0</v>
      </c>
      <c r="D20" s="15"/>
      <c r="E20" s="15">
        <v>0</v>
      </c>
      <c r="F20" s="15">
        <v>0</v>
      </c>
      <c r="G20" s="15">
        <v>-687</v>
      </c>
      <c r="H20" s="15"/>
      <c r="I20" s="15">
        <v>-19877</v>
      </c>
      <c r="J20" s="15"/>
      <c r="K20" s="15">
        <f>SUM(C20:J20)</f>
        <v>-20564</v>
      </c>
    </row>
    <row r="21" spans="3:11" ht="12.75">
      <c r="C21" s="15"/>
      <c r="D21" s="15"/>
      <c r="E21" s="15"/>
      <c r="F21" s="15"/>
      <c r="G21" s="15"/>
      <c r="H21" s="15"/>
      <c r="I21" s="15"/>
      <c r="J21" s="15"/>
      <c r="K21" s="15"/>
    </row>
    <row r="22" spans="2:11" ht="12.75">
      <c r="B22" s="79" t="s">
        <v>146</v>
      </c>
      <c r="C22" s="15"/>
      <c r="D22" s="15"/>
      <c r="E22" s="15"/>
      <c r="F22" s="15"/>
      <c r="G22" s="15"/>
      <c r="H22" s="15"/>
      <c r="I22" s="15"/>
      <c r="J22" s="15"/>
      <c r="K22" s="15"/>
    </row>
    <row r="23" spans="2:11" ht="12.75">
      <c r="B23" s="79"/>
      <c r="C23" s="15">
        <v>0</v>
      </c>
      <c r="D23" s="15"/>
      <c r="E23" s="15">
        <v>0</v>
      </c>
      <c r="F23" s="66">
        <v>-1363</v>
      </c>
      <c r="G23" s="66">
        <v>0</v>
      </c>
      <c r="H23" s="15"/>
      <c r="I23" s="15">
        <v>0</v>
      </c>
      <c r="J23" s="15"/>
      <c r="K23" s="15">
        <f>SUM(C23:J23)</f>
        <v>-1363</v>
      </c>
    </row>
    <row r="24" spans="2:11" ht="12.75">
      <c r="B24" s="53"/>
      <c r="C24" s="15"/>
      <c r="D24" s="15"/>
      <c r="E24" s="15"/>
      <c r="F24" s="15"/>
      <c r="G24" s="15"/>
      <c r="H24" s="15"/>
      <c r="I24" s="15"/>
      <c r="J24" s="15"/>
      <c r="K24" s="15"/>
    </row>
    <row r="25" spans="2:13" ht="12.75">
      <c r="B25" s="7" t="s">
        <v>136</v>
      </c>
      <c r="C25" s="15">
        <v>0</v>
      </c>
      <c r="D25" s="15"/>
      <c r="E25" s="15">
        <v>0</v>
      </c>
      <c r="F25" s="15">
        <v>0</v>
      </c>
      <c r="G25" s="15">
        <v>0</v>
      </c>
      <c r="H25" s="15"/>
      <c r="I25" s="66">
        <f>'Condensed Income Statement'!F47</f>
        <v>-10459</v>
      </c>
      <c r="J25" s="15"/>
      <c r="K25" s="15">
        <f>SUM(C25:J25)</f>
        <v>-10459</v>
      </c>
      <c r="M25" s="70"/>
    </row>
    <row r="26" spans="3:11" ht="12.75">
      <c r="C26" s="15"/>
      <c r="D26" s="15"/>
      <c r="E26" s="15"/>
      <c r="F26" s="15"/>
      <c r="G26" s="15"/>
      <c r="H26" s="15"/>
      <c r="I26" s="15"/>
      <c r="J26" s="15"/>
      <c r="K26" s="15"/>
    </row>
    <row r="27" spans="2:8" ht="12.75">
      <c r="B27" s="7" t="s">
        <v>141</v>
      </c>
      <c r="C27" s="15"/>
      <c r="D27" s="15"/>
      <c r="E27" s="15"/>
      <c r="F27" s="15"/>
      <c r="G27" s="15"/>
      <c r="H27" s="15"/>
    </row>
    <row r="28" spans="2:11" ht="12.75">
      <c r="B28" s="58" t="s">
        <v>143</v>
      </c>
      <c r="C28" s="15">
        <v>0</v>
      </c>
      <c r="D28" s="15"/>
      <c r="E28" s="15">
        <v>0</v>
      </c>
      <c r="F28" s="15">
        <v>0</v>
      </c>
      <c r="G28" s="15">
        <v>0</v>
      </c>
      <c r="H28" s="15"/>
      <c r="I28" s="66">
        <v>-7609</v>
      </c>
      <c r="J28" s="15"/>
      <c r="K28" s="15">
        <f>SUM(C28:J28)</f>
        <v>-7609</v>
      </c>
    </row>
    <row r="29" spans="3:11" ht="12.75">
      <c r="C29" s="15"/>
      <c r="D29" s="15"/>
      <c r="E29" s="15"/>
      <c r="F29" s="15"/>
      <c r="G29" s="15"/>
      <c r="H29" s="15"/>
      <c r="I29" s="15"/>
      <c r="J29" s="15"/>
      <c r="K29" s="15"/>
    </row>
    <row r="30" spans="2:11" ht="13.5" thickBot="1">
      <c r="B30" s="7" t="s">
        <v>137</v>
      </c>
      <c r="C30" s="28">
        <f>SUM(C16:C29)</f>
        <v>152177</v>
      </c>
      <c r="D30" s="28"/>
      <c r="E30" s="28">
        <f>SUM(E16:E29)</f>
        <v>11744</v>
      </c>
      <c r="F30" s="28">
        <f>SUM(F16:F29)</f>
        <v>652</v>
      </c>
      <c r="G30" s="28">
        <f>SUM(G16:G29)</f>
        <v>0</v>
      </c>
      <c r="H30" s="28"/>
      <c r="I30" s="28">
        <f>SUM(I16:I29)</f>
        <v>156186</v>
      </c>
      <c r="J30" s="28"/>
      <c r="K30" s="28">
        <f>SUM(K16:K29)</f>
        <v>320759</v>
      </c>
    </row>
    <row r="31" spans="3:11" ht="13.5" thickTop="1">
      <c r="C31" s="16"/>
      <c r="D31" s="16"/>
      <c r="E31" s="16"/>
      <c r="F31" s="16"/>
      <c r="G31" s="16"/>
      <c r="H31" s="16"/>
      <c r="I31" s="16"/>
      <c r="J31" s="16"/>
      <c r="K31" s="74">
        <f>'Condensed Balance Sheet'!C65-'Cond Stmt of changes  in equity'!K30</f>
        <v>0</v>
      </c>
    </row>
    <row r="32" ht="12.75">
      <c r="B32" s="4" t="s">
        <v>138</v>
      </c>
    </row>
    <row r="33" ht="12.75">
      <c r="B33" s="1"/>
    </row>
    <row r="34" spans="2:11" ht="12.75">
      <c r="B34" s="7" t="s">
        <v>116</v>
      </c>
      <c r="C34" s="15">
        <v>152177</v>
      </c>
      <c r="D34" s="15"/>
      <c r="E34" s="15">
        <v>11744</v>
      </c>
      <c r="F34" s="15">
        <v>792</v>
      </c>
      <c r="G34" s="15">
        <v>0</v>
      </c>
      <c r="H34" s="15"/>
      <c r="I34" s="15">
        <v>120091</v>
      </c>
      <c r="J34" s="15"/>
      <c r="K34" s="15">
        <f>SUM(C34:J34)</f>
        <v>284804</v>
      </c>
    </row>
    <row r="35" spans="3:11" ht="12.75">
      <c r="C35" s="15"/>
      <c r="D35" s="15"/>
      <c r="E35" s="15"/>
      <c r="F35" s="15"/>
      <c r="G35" s="15"/>
      <c r="H35" s="15"/>
      <c r="I35" s="15"/>
      <c r="J35" s="15"/>
      <c r="K35" s="15"/>
    </row>
    <row r="36" spans="2:11" ht="12.75">
      <c r="B36" s="7" t="s">
        <v>87</v>
      </c>
      <c r="C36" s="15">
        <v>0</v>
      </c>
      <c r="D36" s="15"/>
      <c r="E36" s="15">
        <v>0</v>
      </c>
      <c r="F36" s="15">
        <v>0</v>
      </c>
      <c r="G36" s="15">
        <v>0</v>
      </c>
      <c r="H36" s="15"/>
      <c r="I36" s="15">
        <v>-5880</v>
      </c>
      <c r="J36" s="15"/>
      <c r="K36" s="15">
        <f>SUM(C36:J36)</f>
        <v>-5880</v>
      </c>
    </row>
    <row r="37" spans="3:11" ht="12.75">
      <c r="C37" s="15"/>
      <c r="D37" s="15"/>
      <c r="E37" s="15"/>
      <c r="F37" s="15"/>
      <c r="G37" s="15"/>
      <c r="H37" s="15"/>
      <c r="I37" s="15"/>
      <c r="J37" s="15"/>
      <c r="K37" s="15"/>
    </row>
    <row r="38" spans="2:11" ht="12.75">
      <c r="B38" s="79" t="s">
        <v>146</v>
      </c>
      <c r="C38" s="15"/>
      <c r="D38" s="15"/>
      <c r="E38" s="15"/>
      <c r="F38" s="15"/>
      <c r="G38" s="15"/>
      <c r="H38" s="15"/>
      <c r="I38" s="15"/>
      <c r="J38" s="15"/>
      <c r="K38" s="15"/>
    </row>
    <row r="39" spans="2:11" ht="12.75">
      <c r="B39" s="79"/>
      <c r="C39" s="15">
        <v>0</v>
      </c>
      <c r="D39" s="15"/>
      <c r="E39" s="15">
        <v>0</v>
      </c>
      <c r="F39" s="15">
        <v>-551</v>
      </c>
      <c r="G39" s="15">
        <v>0</v>
      </c>
      <c r="H39" s="15"/>
      <c r="I39" s="15">
        <v>0</v>
      </c>
      <c r="J39" s="15"/>
      <c r="K39" s="15">
        <f>SUM(C39:J39)</f>
        <v>-551</v>
      </c>
    </row>
    <row r="40" spans="2:11" ht="12.75">
      <c r="B40" s="53"/>
      <c r="C40" s="15"/>
      <c r="D40" s="15"/>
      <c r="E40" s="15"/>
      <c r="F40" s="15"/>
      <c r="G40" s="15"/>
      <c r="H40" s="15"/>
      <c r="I40" s="15"/>
      <c r="J40" s="15"/>
      <c r="K40" s="15"/>
    </row>
    <row r="41" spans="2:11" ht="12.75">
      <c r="B41" s="7" t="s">
        <v>139</v>
      </c>
      <c r="C41" s="15">
        <v>0</v>
      </c>
      <c r="D41" s="15"/>
      <c r="E41" s="15">
        <v>0</v>
      </c>
      <c r="F41" s="15">
        <v>0</v>
      </c>
      <c r="G41" s="15">
        <v>0</v>
      </c>
      <c r="H41" s="15"/>
      <c r="I41" s="66">
        <f>'Condensed Income Statement'!G47</f>
        <v>6816</v>
      </c>
      <c r="J41" s="15"/>
      <c r="K41" s="15">
        <f>SUM(C41:J41)</f>
        <v>6816</v>
      </c>
    </row>
    <row r="42" spans="3:11" ht="12.75">
      <c r="C42" s="15"/>
      <c r="D42" s="15"/>
      <c r="E42" s="15"/>
      <c r="F42" s="15"/>
      <c r="G42" s="15"/>
      <c r="H42" s="15"/>
      <c r="I42" s="66"/>
      <c r="J42" s="15"/>
      <c r="K42" s="15"/>
    </row>
    <row r="43" spans="2:8" ht="12.75">
      <c r="B43" s="7" t="s">
        <v>141</v>
      </c>
      <c r="C43" s="15"/>
      <c r="D43" s="15"/>
      <c r="E43" s="15"/>
      <c r="F43" s="15"/>
      <c r="G43" s="15"/>
      <c r="H43" s="15"/>
    </row>
    <row r="44" spans="2:11" ht="12.75">
      <c r="B44" s="58" t="s">
        <v>142</v>
      </c>
      <c r="C44" s="15">
        <v>0</v>
      </c>
      <c r="D44" s="15"/>
      <c r="E44" s="15">
        <v>0</v>
      </c>
      <c r="F44" s="15">
        <v>0</v>
      </c>
      <c r="G44" s="15">
        <v>0</v>
      </c>
      <c r="H44" s="15"/>
      <c r="I44" s="66">
        <v>-7609</v>
      </c>
      <c r="J44" s="15"/>
      <c r="K44" s="15">
        <f>SUM(C44:J44)</f>
        <v>-7609</v>
      </c>
    </row>
    <row r="45" spans="3:11" ht="12.75">
      <c r="C45" s="15"/>
      <c r="D45" s="15"/>
      <c r="E45" s="15"/>
      <c r="F45" s="15"/>
      <c r="G45" s="15"/>
      <c r="H45" s="15"/>
      <c r="I45" s="15"/>
      <c r="J45" s="15"/>
      <c r="K45" s="15"/>
    </row>
    <row r="46" spans="2:11" ht="12.75" customHeight="1" thickBot="1">
      <c r="B46" s="7" t="s">
        <v>140</v>
      </c>
      <c r="C46" s="28">
        <f>SUM(C34:C45)</f>
        <v>152177</v>
      </c>
      <c r="D46" s="28"/>
      <c r="E46" s="28">
        <f>SUM(E34:E45)</f>
        <v>11744</v>
      </c>
      <c r="F46" s="28">
        <f>SUM(F34:F45)</f>
        <v>241</v>
      </c>
      <c r="G46" s="28">
        <f>SUM(G34:G45)</f>
        <v>0</v>
      </c>
      <c r="H46" s="28"/>
      <c r="I46" s="28">
        <f>SUM(I34:I45)</f>
        <v>113418</v>
      </c>
      <c r="J46" s="28"/>
      <c r="K46" s="28">
        <f>SUM(K34:K45)</f>
        <v>277580</v>
      </c>
    </row>
    <row r="47" spans="3:11" ht="13.5" thickTop="1">
      <c r="C47" s="16"/>
      <c r="D47" s="16"/>
      <c r="E47" s="16"/>
      <c r="F47" s="16"/>
      <c r="G47" s="16"/>
      <c r="H47" s="16"/>
      <c r="I47" s="16"/>
      <c r="J47" s="16"/>
      <c r="K47" s="16"/>
    </row>
    <row r="48" spans="6:11" ht="12.75">
      <c r="F48" s="15"/>
      <c r="G48" s="15"/>
      <c r="H48" s="15"/>
      <c r="I48" s="15"/>
      <c r="J48" s="15"/>
      <c r="K48" s="15"/>
    </row>
    <row r="49" spans="2:11" ht="12.75">
      <c r="B49" s="77" t="s">
        <v>127</v>
      </c>
      <c r="C49" s="82"/>
      <c r="D49" s="82"/>
      <c r="E49" s="82"/>
      <c r="F49" s="82"/>
      <c r="G49" s="82"/>
      <c r="H49" s="82"/>
      <c r="I49" s="82"/>
      <c r="J49" s="79"/>
      <c r="K49" s="79"/>
    </row>
    <row r="50" spans="2:11" ht="12.75">
      <c r="B50" s="82"/>
      <c r="C50" s="82"/>
      <c r="D50" s="82"/>
      <c r="E50" s="82"/>
      <c r="F50" s="82"/>
      <c r="G50" s="82"/>
      <c r="H50" s="82"/>
      <c r="I50" s="82"/>
      <c r="J50" s="79"/>
      <c r="K50" s="79"/>
    </row>
    <row r="53" ht="12.75">
      <c r="B53" s="25"/>
    </row>
  </sheetData>
  <mergeCells count="4">
    <mergeCell ref="B4:K5"/>
    <mergeCell ref="B22:B23"/>
    <mergeCell ref="B38:B39"/>
    <mergeCell ref="B49:K50"/>
  </mergeCells>
  <printOptions/>
  <pageMargins left="0.5" right="0.5" top="1" bottom="1" header="0.5" footer="0.5"/>
  <pageSetup fitToHeight="1" fitToWidth="1" horizontalDpi="300" verticalDpi="300" orientation="portrait"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B2:H77"/>
  <sheetViews>
    <sheetView zoomScale="80" zoomScaleNormal="80" workbookViewId="0" topLeftCell="A9">
      <selection activeCell="C35" sqref="C35"/>
    </sheetView>
  </sheetViews>
  <sheetFormatPr defaultColWidth="9.140625" defaultRowHeight="12.75"/>
  <cols>
    <col min="1" max="1" width="9.140625" style="7" customWidth="1"/>
    <col min="2" max="2" width="52.28125" style="7" customWidth="1"/>
    <col min="3" max="3" width="17.28125" style="7" bestFit="1" customWidth="1"/>
    <col min="4" max="4" width="1.7109375" style="20" customWidth="1"/>
    <col min="5" max="5" width="17.28125" style="7" bestFit="1" customWidth="1"/>
    <col min="6" max="6" width="13.421875" style="68" customWidth="1"/>
    <col min="7" max="7" width="13.421875" style="7" customWidth="1"/>
    <col min="8" max="16384" width="9.140625" style="7" customWidth="1"/>
  </cols>
  <sheetData>
    <row r="2" spans="2:8" ht="15.75">
      <c r="B2" s="8" t="s">
        <v>0</v>
      </c>
      <c r="C2" s="1"/>
      <c r="D2" s="31"/>
      <c r="E2" s="1"/>
      <c r="F2" s="46"/>
      <c r="G2" s="6"/>
      <c r="H2" s="1"/>
    </row>
    <row r="3" spans="2:8" ht="12.75">
      <c r="B3" s="1"/>
      <c r="C3" s="1"/>
      <c r="D3" s="31"/>
      <c r="E3" s="1"/>
      <c r="F3" s="46"/>
      <c r="G3" s="6"/>
      <c r="H3" s="1"/>
    </row>
    <row r="4" spans="2:8" ht="12.75" customHeight="1">
      <c r="B4" s="75" t="s">
        <v>132</v>
      </c>
      <c r="C4" s="82"/>
      <c r="D4" s="82"/>
      <c r="E4" s="82"/>
      <c r="F4" s="47"/>
      <c r="G4" s="2"/>
      <c r="H4" s="19"/>
    </row>
    <row r="5" spans="2:8" ht="12.75">
      <c r="B5" s="82"/>
      <c r="C5" s="82"/>
      <c r="D5" s="82"/>
      <c r="E5" s="82"/>
      <c r="F5" s="47"/>
      <c r="G5" s="2"/>
      <c r="H5" s="19"/>
    </row>
    <row r="6" spans="2:8" ht="12.75">
      <c r="B6" s="9"/>
      <c r="C6" s="9"/>
      <c r="D6" s="36"/>
      <c r="E6" s="9"/>
      <c r="F6" s="47"/>
      <c r="G6" s="2"/>
      <c r="H6" s="19"/>
    </row>
    <row r="7" spans="2:8" ht="12.75">
      <c r="B7" s="2"/>
      <c r="C7" s="2"/>
      <c r="D7" s="54"/>
      <c r="E7" s="2"/>
      <c r="F7" s="48"/>
      <c r="G7" s="9"/>
      <c r="H7" s="1"/>
    </row>
    <row r="8" spans="2:8" ht="15.75">
      <c r="B8" s="8" t="s">
        <v>88</v>
      </c>
      <c r="C8" s="1"/>
      <c r="D8" s="31"/>
      <c r="E8" s="1"/>
      <c r="F8" s="46"/>
      <c r="G8" s="6"/>
      <c r="H8" s="1"/>
    </row>
    <row r="10" spans="3:6" ht="12.75">
      <c r="C10" s="5" t="s">
        <v>134</v>
      </c>
      <c r="D10" s="21"/>
      <c r="E10" s="5" t="str">
        <f>C10</f>
        <v>9 months ended</v>
      </c>
      <c r="F10" s="49"/>
    </row>
    <row r="11" spans="3:6" ht="13.5" thickBot="1">
      <c r="C11" s="51" t="s">
        <v>131</v>
      </c>
      <c r="D11" s="21"/>
      <c r="E11" s="51" t="s">
        <v>133</v>
      </c>
      <c r="F11" s="49"/>
    </row>
    <row r="12" spans="3:6" ht="12.75">
      <c r="C12" s="14" t="s">
        <v>8</v>
      </c>
      <c r="D12" s="38"/>
      <c r="E12" s="14" t="s">
        <v>8</v>
      </c>
      <c r="F12" s="49"/>
    </row>
    <row r="13" spans="3:6" ht="12.75">
      <c r="C13" s="14"/>
      <c r="D13" s="38"/>
      <c r="E13" s="14"/>
      <c r="F13" s="49"/>
    </row>
    <row r="14" spans="2:5" ht="12.75">
      <c r="B14" s="1" t="s">
        <v>89</v>
      </c>
      <c r="C14" s="15"/>
      <c r="D14" s="16"/>
      <c r="E14" s="15"/>
    </row>
    <row r="15" spans="2:5" ht="12.75">
      <c r="B15" s="7" t="s">
        <v>97</v>
      </c>
      <c r="C15" s="15">
        <v>120951</v>
      </c>
      <c r="D15" s="16"/>
      <c r="E15" s="15">
        <v>121630</v>
      </c>
    </row>
    <row r="16" spans="2:5" ht="12.75">
      <c r="B16" s="7" t="s">
        <v>90</v>
      </c>
      <c r="C16" s="15">
        <v>-24285</v>
      </c>
      <c r="D16" s="16"/>
      <c r="E16" s="15">
        <v>-24697</v>
      </c>
    </row>
    <row r="17" spans="3:5" ht="12.75">
      <c r="C17" s="10"/>
      <c r="D17" s="16"/>
      <c r="E17" s="10"/>
    </row>
    <row r="18" spans="2:5" ht="12.75">
      <c r="B18" s="7" t="s">
        <v>91</v>
      </c>
      <c r="C18" s="15">
        <f>SUM(C15:C17)</f>
        <v>96666</v>
      </c>
      <c r="D18" s="16"/>
      <c r="E18" s="15">
        <f>SUM(E15:E17)</f>
        <v>96933</v>
      </c>
    </row>
    <row r="19" spans="3:5" ht="12.75">
      <c r="C19" s="15"/>
      <c r="D19" s="16"/>
      <c r="E19" s="15"/>
    </row>
    <row r="20" spans="2:5" ht="12.75">
      <c r="B20" s="1" t="s">
        <v>92</v>
      </c>
      <c r="C20" s="15"/>
      <c r="D20" s="16"/>
      <c r="E20" s="15"/>
    </row>
    <row r="21" spans="2:5" ht="12.75">
      <c r="B21" s="7" t="s">
        <v>145</v>
      </c>
      <c r="C21" s="15">
        <v>-14545</v>
      </c>
      <c r="D21" s="16"/>
      <c r="E21" s="15">
        <v>-6341</v>
      </c>
    </row>
    <row r="22" spans="3:5" ht="12.75">
      <c r="C22" s="15"/>
      <c r="D22" s="16"/>
      <c r="E22" s="15"/>
    </row>
    <row r="23" spans="2:5" ht="12.75">
      <c r="B23" s="1" t="s">
        <v>93</v>
      </c>
      <c r="C23" s="15"/>
      <c r="D23" s="16"/>
      <c r="E23" s="15"/>
    </row>
    <row r="24" spans="2:5" ht="12.75">
      <c r="B24" s="7" t="s">
        <v>94</v>
      </c>
      <c r="C24" s="15">
        <v>-30235</v>
      </c>
      <c r="D24" s="16"/>
      <c r="E24" s="15">
        <v>-30018</v>
      </c>
    </row>
    <row r="25" spans="3:5" ht="12.75">
      <c r="C25" s="10"/>
      <c r="D25" s="16"/>
      <c r="E25" s="10"/>
    </row>
    <row r="26" spans="2:5" ht="12.75">
      <c r="B26" s="1" t="s">
        <v>98</v>
      </c>
      <c r="C26" s="15">
        <f>+C18+C21+C24</f>
        <v>51886</v>
      </c>
      <c r="D26" s="16"/>
      <c r="E26" s="15">
        <f>+E18+E21+E24</f>
        <v>60574</v>
      </c>
    </row>
    <row r="27" spans="2:5" ht="12.75">
      <c r="B27" s="1"/>
      <c r="C27" s="15"/>
      <c r="D27" s="16"/>
      <c r="E27" s="15"/>
    </row>
    <row r="28" spans="2:5" ht="12.75">
      <c r="B28" s="1" t="s">
        <v>96</v>
      </c>
      <c r="C28" s="15">
        <v>6134</v>
      </c>
      <c r="D28" s="16"/>
      <c r="E28" s="15">
        <v>2877</v>
      </c>
    </row>
    <row r="29" spans="2:5" ht="12.75">
      <c r="B29" s="1"/>
      <c r="C29" s="15"/>
      <c r="D29" s="16"/>
      <c r="E29" s="15"/>
    </row>
    <row r="30" spans="2:7" ht="13.5" thickBot="1">
      <c r="B30" s="1" t="s">
        <v>95</v>
      </c>
      <c r="C30" s="28">
        <f>+C26+C28</f>
        <v>58020</v>
      </c>
      <c r="D30" s="16"/>
      <c r="E30" s="28">
        <f>+E26+E28</f>
        <v>63451</v>
      </c>
      <c r="G30" s="69"/>
    </row>
    <row r="31" spans="2:7" ht="13.5" thickTop="1">
      <c r="B31" s="1"/>
      <c r="C31" s="15"/>
      <c r="D31" s="16"/>
      <c r="E31" s="16"/>
      <c r="G31" s="69"/>
    </row>
    <row r="32" spans="3:5" ht="12.75">
      <c r="C32" s="15"/>
      <c r="D32" s="16"/>
      <c r="E32" s="15"/>
    </row>
    <row r="33" spans="2:5" ht="12.75">
      <c r="B33" s="77" t="s">
        <v>128</v>
      </c>
      <c r="C33" s="82"/>
      <c r="D33" s="82"/>
      <c r="E33" s="82"/>
    </row>
    <row r="34" spans="2:5" ht="12.75">
      <c r="B34" s="82"/>
      <c r="C34" s="82"/>
      <c r="D34" s="82"/>
      <c r="E34" s="82"/>
    </row>
    <row r="35" ht="12.75">
      <c r="E35" s="68"/>
    </row>
    <row r="36" ht="12.75">
      <c r="E36" s="68"/>
    </row>
    <row r="37" ht="12.75">
      <c r="E37" s="68"/>
    </row>
    <row r="38" ht="12.75">
      <c r="E38" s="68"/>
    </row>
    <row r="39" ht="12.75">
      <c r="E39" s="68"/>
    </row>
    <row r="40" ht="12.75">
      <c r="E40" s="68"/>
    </row>
    <row r="41" ht="12.75">
      <c r="E41" s="68"/>
    </row>
    <row r="42" ht="12.75">
      <c r="E42" s="68"/>
    </row>
    <row r="43" ht="12.75">
      <c r="E43" s="68"/>
    </row>
    <row r="44" ht="12.75">
      <c r="E44" s="68"/>
    </row>
    <row r="45" ht="12.75">
      <c r="E45" s="68"/>
    </row>
    <row r="46" ht="12.75">
      <c r="E46" s="68"/>
    </row>
    <row r="47" ht="12.75">
      <c r="E47" s="69"/>
    </row>
    <row r="48" ht="12.75">
      <c r="E48" s="69"/>
    </row>
    <row r="49" ht="12.75">
      <c r="E49" s="69"/>
    </row>
    <row r="50" ht="12.75">
      <c r="E50" s="69"/>
    </row>
    <row r="51" ht="12.75">
      <c r="E51" s="69"/>
    </row>
    <row r="52" ht="12.75">
      <c r="E52" s="69"/>
    </row>
    <row r="53" ht="12.75">
      <c r="E53" s="69"/>
    </row>
    <row r="54" ht="12.75">
      <c r="E54" s="69"/>
    </row>
    <row r="55" ht="12.75">
      <c r="E55" s="69"/>
    </row>
    <row r="56" ht="12.75">
      <c r="E56" s="69"/>
    </row>
    <row r="57" ht="12.75">
      <c r="E57" s="69"/>
    </row>
    <row r="58" ht="12.75">
      <c r="E58" s="69"/>
    </row>
    <row r="59" ht="12.75">
      <c r="E59" s="69"/>
    </row>
    <row r="60" ht="12.75">
      <c r="E60" s="69"/>
    </row>
    <row r="61" ht="12.75">
      <c r="E61" s="69"/>
    </row>
    <row r="62" ht="12.75">
      <c r="E62" s="69"/>
    </row>
    <row r="63" ht="12.75">
      <c r="E63" s="69"/>
    </row>
    <row r="64" ht="12.75">
      <c r="E64" s="69"/>
    </row>
    <row r="65" ht="12.75">
      <c r="E65" s="69"/>
    </row>
    <row r="66" ht="12.75">
      <c r="E66" s="69"/>
    </row>
    <row r="67" ht="12.75">
      <c r="E67" s="69"/>
    </row>
    <row r="68" ht="12.75">
      <c r="E68" s="69"/>
    </row>
    <row r="69" ht="12.75">
      <c r="E69" s="69"/>
    </row>
    <row r="70" ht="12.75">
      <c r="E70" s="69"/>
    </row>
    <row r="71" ht="12.75">
      <c r="E71" s="69"/>
    </row>
    <row r="72" ht="12.75">
      <c r="E72" s="69"/>
    </row>
    <row r="73" ht="12.75">
      <c r="E73" s="69"/>
    </row>
    <row r="74" ht="12.75">
      <c r="E74" s="69"/>
    </row>
    <row r="75" ht="12.75">
      <c r="E75" s="69"/>
    </row>
    <row r="76" ht="12.75">
      <c r="E76" s="69"/>
    </row>
    <row r="77" ht="12.75">
      <c r="E77" s="69"/>
    </row>
  </sheetData>
  <mergeCells count="2">
    <mergeCell ref="B4:E5"/>
    <mergeCell ref="B33:E34"/>
  </mergeCells>
  <printOptions/>
  <pageMargins left="0.5" right="0.5" top="1" bottom="1" header="0.5" footer="0.5"/>
  <pageSetup fitToHeight="1" fitToWidth="1"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dc:creator>
  <cp:keywords/>
  <dc:description/>
  <cp:lastModifiedBy>MAA Assurance</cp:lastModifiedBy>
  <cp:lastPrinted>2004-11-30T08:33:16Z</cp:lastPrinted>
  <dcterms:created xsi:type="dcterms:W3CDTF">2003-05-25T08:58:51Z</dcterms:created>
  <dcterms:modified xsi:type="dcterms:W3CDTF">2004-11-17T09:25:49Z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